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490" windowHeight="7425" activeTab="0"/>
  </bookViews>
  <sheets>
    <sheet name="PLANILHA EMPRESA" sheetId="1" r:id="rId1"/>
    <sheet name="CRONOPLE" sheetId="2" r:id="rId2"/>
    <sheet name="CRONOGRAMA EMPRESA" sheetId="3" r:id="rId3"/>
    <sheet name="Eventograma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sub1" localSheetId="3">#REF!</definedName>
    <definedName name="____sub1">#REF!</definedName>
    <definedName name="____sub2" localSheetId="3">#REF!</definedName>
    <definedName name="____sub2">#REF!</definedName>
    <definedName name="____sub3" localSheetId="3">#REF!</definedName>
    <definedName name="____sub3">#REF!</definedName>
    <definedName name="_Fill" localSheetId="3" hidden="1">#REF!</definedName>
    <definedName name="_Fill" hidden="1">#REF!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hidden="1">#REF!</definedName>
    <definedName name="a" localSheetId="2">#REF!</definedName>
    <definedName name="a">#REF!</definedName>
    <definedName name="AA" localSheetId="2" hidden="1">{#N/A,#N/A,FALSE,"ALVENARIA";#N/A,#N/A,FALSE,"BLOCOS";#N/A,#N/A,FALSE,"CINTAS";#N/A,#N/A,FALSE,"CORTINA";#N/A,#N/A,FALSE,"LAJES";#N/A,#N/A,FALSE,"PILARES";#N/A,#N/A,FALSE,"VIGAS"}</definedName>
    <definedName name="AA" hidden="1">{#N/A,#N/A,FALSE,"ALVENARIA";#N/A,#N/A,FALSE,"BLOCOS";#N/A,#N/A,FALSE,"CINTAS";#N/A,#N/A,FALSE,"CORTINA";#N/A,#N/A,FALSE,"LAJES";#N/A,#N/A,FALSE,"PILARES";#N/A,#N/A,FALSE,"VIGAS"}</definedName>
    <definedName name="ACOMPANHAMENTO" hidden="1">IF(VALUE('[7]MENU'!$O$4)=2,"BM","PLE")</definedName>
    <definedName name="ademir" hidden="1">{#N/A,#N/A,FALSE,"Cronograma";#N/A,#N/A,FALSE,"Cronogr. 2"}</definedName>
    <definedName name="AREA" localSheetId="2">#REF!</definedName>
    <definedName name="AREA">#REF!</definedName>
    <definedName name="_xlnm.Print_Area" localSheetId="2">'CRONOGRAMA EMPRESA'!$A$1:$T$30</definedName>
    <definedName name="_xlnm.Print_Area" localSheetId="1">'CRONOPLE'!$A$1:$O$36</definedName>
    <definedName name="_xlnm.Print_Area" localSheetId="3">'Eventograma'!$A$1:$G$25</definedName>
    <definedName name="_xlnm.Print_Area" localSheetId="0">'PLANILHA EMPRESA'!$A$1:$M$65</definedName>
    <definedName name="AUTOEVENTO" hidden="1">#N/A</definedName>
    <definedName name="B" localSheetId="2">#REF!</definedName>
    <definedName name="B">#REF!</definedName>
    <definedName name="BDI" localSheetId="2">#REF!</definedName>
    <definedName name="BDI">#REF!</definedName>
    <definedName name="BDI.Opcao" hidden="1">#N/A</definedName>
    <definedName name="BDI.TipoObra" hidden="1">#N/A</definedName>
    <definedName name="BM.AFAcumulado" hidden="1">#N/A</definedName>
    <definedName name="BM.AFAnterior" hidden="1">#N/A</definedName>
    <definedName name="BM.MaxMed" hidden="1">#N/A</definedName>
    <definedName name="BM.MEDAcumulado" hidden="1">#N/A</definedName>
    <definedName name="BM.MEDAnterior" hidden="1">#N/A</definedName>
    <definedName name="BM.medicao" hidden="1">#N/A</definedName>
    <definedName name="BM.MinMed" hidden="1">#N/A</definedName>
    <definedName name="bosta" hidden="1">{#N/A,#N/A,FALSE,"Cronograma";#N/A,#N/A,FALSE,"Cronogr. 2"}</definedName>
    <definedName name="CA´L" hidden="1">{#N/A,#N/A,FALSE,"Cronograma";#N/A,#N/A,FALSE,"Cronogr. 2"}</definedName>
    <definedName name="CAIXA.Modo" hidden="1">#N/A</definedName>
    <definedName name="CÁLCULO.NúmeroDeEventos" hidden="1">#N/A</definedName>
    <definedName name="CÁLCULO.NúmeroDeFrentes" hidden="1">#N/A</definedName>
    <definedName name="CÁLCULO.TotalAdmLocal" hidden="1">#N/A</definedName>
    <definedName name="CalculoFossa20" localSheetId="2" hidden="1">{#N/A,#N/A,FALSE,"ALVENARIA";#N/A,#N/A,FALSE,"BLOCOS";#N/A,#N/A,FALSE,"CINTAS";#N/A,#N/A,FALSE,"CORTINA";#N/A,#N/A,FALSE,"LAJES";#N/A,#N/A,FALSE,"PILARES";#N/A,#N/A,FALSE,"VIGAS"}</definedName>
    <definedName name="CalculoFossa20" hidden="1">{#N/A,#N/A,FALSE,"ALVENARIA";#N/A,#N/A,FALSE,"BLOCOS";#N/A,#N/A,FALSE,"CINTAS";#N/A,#N/A,FALSE,"CORTINA";#N/A,#N/A,FALSE,"LAJES";#N/A,#N/A,FALSE,"PILARES";#N/A,#N/A,FALSE,"VIGAS"}</definedName>
    <definedName name="Cedro1COMPLETO" localSheetId="2" hidden="1">{#N/A,#N/A,FALSE,"ALVENARIA";#N/A,#N/A,FALSE,"BLOCOS";#N/A,#N/A,FALSE,"CINTAS";#N/A,#N/A,FALSE,"CORTINA";#N/A,#N/A,FALSE,"LAJES";#N/A,#N/A,FALSE,"PILARES";#N/A,#N/A,FALSE,"VIGAS"}</definedName>
    <definedName name="Cedro1COMPLETO" hidden="1">{#N/A,#N/A,FALSE,"ALVENARIA";#N/A,#N/A,FALSE,"BLOCOS";#N/A,#N/A,FALSE,"CINTAS";#N/A,#N/A,FALSE,"CORTINA";#N/A,#N/A,FALSE,"LAJES";#N/A,#N/A,FALSE,"PILARES";#N/A,#N/A,FALSE,"VIGAS"}</definedName>
    <definedName name="ciclovia" localSheetId="2" hidden="1">{#N/A,#N/A,FALSE,"ALVENARIA";#N/A,#N/A,FALSE,"BLOCOS";#N/A,#N/A,FALSE,"CINTAS";#N/A,#N/A,FALSE,"CORTINA";#N/A,#N/A,FALSE,"LAJES";#N/A,#N/A,FALSE,"PILARES";#N/A,#N/A,FALSE,"VIGAS"}</definedName>
    <definedName name="ciclovia" hidden="1">{#N/A,#N/A,FALSE,"ALVENARIA";#N/A,#N/A,FALSE,"BLOCOS";#N/A,#N/A,FALSE,"CINTAS";#N/A,#N/A,FALSE,"CORTINA";#N/A,#N/A,FALSE,"LAJES";#N/A,#N/A,FALSE,"PILARES";#N/A,#N/A,FALSE,"VIGAS"}</definedName>
    <definedName name="ciclovia2" localSheetId="2" hidden="1">{#N/A,#N/A,FALSE,"ALVENARIA";#N/A,#N/A,FALSE,"BLOCOS";#N/A,#N/A,FALSE,"CINTAS";#N/A,#N/A,FALSE,"CORTINA";#N/A,#N/A,FALSE,"LAJES";#N/A,#N/A,FALSE,"PILARES";#N/A,#N/A,FALSE,"VIGAS"}</definedName>
    <definedName name="ciclovia2" hidden="1">{#N/A,#N/A,FALSE,"ALVENARIA";#N/A,#N/A,FALSE,"BLOCOS";#N/A,#N/A,FALSE,"CINTAS";#N/A,#N/A,FALSE,"CORTINA";#N/A,#N/A,FALSE,"LAJES";#N/A,#N/A,FALSE,"PILARES";#N/A,#N/A,FALSE,"VIGAS"}</definedName>
    <definedName name="ciclovia3" localSheetId="2" hidden="1">{#N/A,#N/A,FALSE,"ALVENARIA";#N/A,#N/A,FALSE,"BLOCOS";#N/A,#N/A,FALSE,"CINTAS";#N/A,#N/A,FALSE,"CORTINA";#N/A,#N/A,FALSE,"LAJES";#N/A,#N/A,FALSE,"PILARES";#N/A,#N/A,FALSE,"VIGAS"}</definedName>
    <definedName name="ciclovia3" hidden="1">{#N/A,#N/A,FALSE,"ALVENARIA";#N/A,#N/A,FALSE,"BLOCOS";#N/A,#N/A,FALSE,"CINTAS";#N/A,#N/A,FALSE,"CORTINA";#N/A,#N/A,FALSE,"LAJES";#N/A,#N/A,FALSE,"PILARES";#N/A,#N/A,FALSE,"VIGAS"}</definedName>
    <definedName name="ciclovia4" localSheetId="2" hidden="1">{#N/A,#N/A,FALSE,"ALVENARIA";#N/A,#N/A,FALSE,"BLOCOS";#N/A,#N/A,FALSE,"CINTAS";#N/A,#N/A,FALSE,"CORTINA";#N/A,#N/A,FALSE,"LAJES";#N/A,#N/A,FALSE,"PILARES";#N/A,#N/A,FALSE,"VIGAS"}</definedName>
    <definedName name="ciclovia4" hidden="1">{#N/A,#N/A,FALSE,"ALVENARIA";#N/A,#N/A,FALSE,"BLOCOS";#N/A,#N/A,FALSE,"CINTAS";#N/A,#N/A,FALSE,"CORTINA";#N/A,#N/A,FALSE,"LAJES";#N/A,#N/A,FALSE,"PILARES";#N/A,#N/A,FALSE,"VIGAS"}</definedName>
    <definedName name="ciclovia5" localSheetId="2" hidden="1">{#N/A,#N/A,FALSE,"ALVENARIA";#N/A,#N/A,FALSE,"BLOCOS";#N/A,#N/A,FALSE,"CINTAS";#N/A,#N/A,FALSE,"CORTINA";#N/A,#N/A,FALSE,"LAJES";#N/A,#N/A,FALSE,"PILARES";#N/A,#N/A,FALSE,"VIGAS"}</definedName>
    <definedName name="ciclovia5" hidden="1">{#N/A,#N/A,FALSE,"ALVENARIA";#N/A,#N/A,FALSE,"BLOCOS";#N/A,#N/A,FALSE,"CINTAS";#N/A,#N/A,FALSE,"CORTINA";#N/A,#N/A,FALSE,"LAJES";#N/A,#N/A,FALSE,"PILARES";#N/A,#N/A,FALSE,"VIGAS"}</definedName>
    <definedName name="ciclovia6" localSheetId="2" hidden="1">{#N/A,#N/A,FALSE,"ALVENARIA";#N/A,#N/A,FALSE,"BLOCOS";#N/A,#N/A,FALSE,"CINTAS";#N/A,#N/A,FALSE,"CORTINA";#N/A,#N/A,FALSE,"LAJES";#N/A,#N/A,FALSE,"PILARES";#N/A,#N/A,FALSE,"VIGAS"}</definedName>
    <definedName name="ciclovia6" hidden="1">{#N/A,#N/A,FALSE,"ALVENARIA";#N/A,#N/A,FALSE,"BLOCOS";#N/A,#N/A,FALSE,"CINTAS";#N/A,#N/A,FALSE,"CORTINA";#N/A,#N/A,FALSE,"LAJES";#N/A,#N/A,FALSE,"PILARES";#N/A,#N/A,FALSE,"VIGAS"}</definedName>
    <definedName name="ciclovia7" localSheetId="2" hidden="1">{#N/A,#N/A,FALSE,"ALVENARIA";#N/A,#N/A,FALSE,"BLOCOS";#N/A,#N/A,FALSE,"CINTAS";#N/A,#N/A,FALSE,"CORTINA";#N/A,#N/A,FALSE,"LAJES";#N/A,#N/A,FALSE,"PILARES";#N/A,#N/A,FALSE,"VIGAS"}</definedName>
    <definedName name="ciclovia7" hidden="1">{#N/A,#N/A,FALSE,"ALVENARIA";#N/A,#N/A,FALSE,"BLOCOS";#N/A,#N/A,FALSE,"CINTAS";#N/A,#N/A,FALSE,"CORTINA";#N/A,#N/A,FALSE,"LAJES";#N/A,#N/A,FALSE,"PILARES";#N/A,#N/A,FALSE,"VIGAS"}</definedName>
    <definedName name="ciclovia8" localSheetId="2" hidden="1">{#N/A,#N/A,FALSE,"ALVENARIA";#N/A,#N/A,FALSE,"BLOCOS";#N/A,#N/A,FALSE,"CINTAS";#N/A,#N/A,FALSE,"CORTINA";#N/A,#N/A,FALSE,"LAJES";#N/A,#N/A,FALSE,"PILARES";#N/A,#N/A,FALSE,"VIGAS"}</definedName>
    <definedName name="ciclovia8" hidden="1">{#N/A,#N/A,FALSE,"ALVENARIA";#N/A,#N/A,FALSE,"BLOCOS";#N/A,#N/A,FALSE,"CINTAS";#N/A,#N/A,FALSE,"CORTINA";#N/A,#N/A,FALSE,"LAJES";#N/A,#N/A,FALSE,"PILARES";#N/A,#N/A,FALSE,"VIGAS"}</definedName>
    <definedName name="concorrentes" hidden="1">{#N/A,#N/A,FALSE,"Cronograma";#N/A,#N/A,FALSE,"Cronogr. 2"}</definedName>
    <definedName name="cotação" localSheetId="2" hidden="1">{#N/A,#N/A,FALSE,"ALVENARIA";#N/A,#N/A,FALSE,"BLOCOS";#N/A,#N/A,FALSE,"CINTAS";#N/A,#N/A,FALSE,"CORTINA";#N/A,#N/A,FALSE,"LAJES";#N/A,#N/A,FALSE,"PILARES";#N/A,#N/A,FALSE,"VIGAS"}</definedName>
    <definedName name="cotação" hidden="1">{#N/A,#N/A,FALSE,"ALVENARIA";#N/A,#N/A,FALSE,"BLOCOS";#N/A,#N/A,FALSE,"CINTAS";#N/A,#N/A,FALSE,"CORTINA";#N/A,#N/A,FALSE,"LAJES";#N/A,#N/A,FALSE,"PILARES";#N/A,#N/A,FALSE,"VIGAS"}</definedName>
    <definedName name="CRONO.LinhasNecessarias" hidden="1">#N/A</definedName>
    <definedName name="CRONO.MaxParc" hidden="1">#N/A</definedName>
    <definedName name="CRONO.NivelExibicao" hidden="1">#N/A</definedName>
    <definedName name="CRONOPLE.ColunaPadrão" hidden="1">#REF!</definedName>
    <definedName name="CRONOPLE.FirstCol" hidden="1">#REF!</definedName>
    <definedName name="CRONOPLE.firstrow" hidden="1">#REF!</definedName>
    <definedName name="CRONOPLE.Frenterow" hidden="1">#REF!</definedName>
    <definedName name="CRONOPLE.LastCol" hidden="1">#REF!</definedName>
    <definedName name="CRONOPLE.lastrow" hidden="1">#REF!</definedName>
    <definedName name="CRONOPLE.LinhaPadrão" hidden="1">#REF!</definedName>
    <definedName name="CRONOPLE.margemrow" hidden="1">#REF!</definedName>
    <definedName name="CRONOPLE.ValorDoEvento" hidden="1">#N/A</definedName>
    <definedName name="ddd" localSheetId="2" hidden="1">{#N/A,#N/A,FALSE,"ALVENARIA";#N/A,#N/A,FALSE,"BLOCOS";#N/A,#N/A,FALSE,"CINTAS";#N/A,#N/A,FALSE,"CORTINA";#N/A,#N/A,FALSE,"LAJES";#N/A,#N/A,FALSE,"PILARES";#N/A,#N/A,FALSE,"VIGAS"}</definedName>
    <definedName name="ddd" hidden="1">{#N/A,#N/A,FALSE,"ALVENARIA";#N/A,#N/A,FALSE,"BLOCOS";#N/A,#N/A,FALSE,"CINTAS";#N/A,#N/A,FALSE,"CORTINA";#N/A,#N/A,FALSE,"LAJES";#N/A,#N/A,FALSE,"PILARES";#N/A,#N/A,FALSE,"VIGAS"}</definedName>
    <definedName name="DESONERACAO" hidden="1">IF(OR(Import.Desoneracao="DESONERADO",Import.Desoneracao="SIM"),"SIM","NÃO")</definedName>
    <definedName name="DOLAR">'[2]INSUMOS'!$G$8</definedName>
    <definedName name="ersdcefgbrnghrbgbrgfbgfwbvbfgvwfv">#REF!</definedName>
    <definedName name="EVENTOS.Lista" hidden="1">#N/A</definedName>
    <definedName name="EVENTOS.ListaValidacao" hidden="1">#N/A</definedName>
    <definedName name="Excel_BuiltIn_Database" hidden="1">TEXT(Import.DataBase,"mm-aaaa")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4">#REF!</definedName>
    <definedName name="Fossa20" localSheetId="2" hidden="1">{#N/A,#N/A,FALSE,"ALVENARIA";#N/A,#N/A,FALSE,"BLOCOS";#N/A,#N/A,FALSE,"CINTAS";#N/A,#N/A,FALSE,"CORTINA";#N/A,#N/A,FALSE,"LAJES";#N/A,#N/A,FALSE,"PILARES";#N/A,#N/A,FALSE,"VIGAS"}</definedName>
    <definedName name="Fossa20" hidden="1">{#N/A,#N/A,FALSE,"ALVENARIA";#N/A,#N/A,FALSE,"BLOCOS";#N/A,#N/A,FALSE,"CINTAS";#N/A,#N/A,FALSE,"CORTINA";#N/A,#N/A,FALSE,"LAJES";#N/A,#N/A,FALSE,"PILARES";#N/A,#N/A,FALSE,"VIGAS"}</definedName>
    <definedName name="fran" localSheetId="2" hidden="1">{#N/A,#N/A,FALSE,"ALVENARIA";#N/A,#N/A,FALSE,"BLOCOS";#N/A,#N/A,FALSE,"CINTAS";#N/A,#N/A,FALSE,"CORTINA";#N/A,#N/A,FALSE,"LAJES";#N/A,#N/A,FALSE,"PILARES";#N/A,#N/A,FALSE,"VIGAS"}</definedName>
    <definedName name="fran" hidden="1">{#N/A,#N/A,FALSE,"ALVENARIA";#N/A,#N/A,FALSE,"BLOCOS";#N/A,#N/A,FALSE,"CINTAS";#N/A,#N/A,FALSE,"CORTINA";#N/A,#N/A,FALSE,"LAJES";#N/A,#N/A,FALSE,"PILARES";#N/A,#N/A,FALSE,"VIGAS"}</definedName>
    <definedName name="H" hidden="1">#N/A</definedName>
    <definedName name="I" hidden="1">#N/A</definedName>
    <definedName name="Import.Apelido" hidden="1">#N/A</definedName>
    <definedName name="Import.BMAFAcumulado" hidden="1">#N/A</definedName>
    <definedName name="Import.CNPJ" hidden="1">#N/A</definedName>
    <definedName name="Import.Código" hidden="1">#N/A</definedName>
    <definedName name="Import.Contrapartida" hidden="1">#N/A</definedName>
    <definedName name="Import.CPMaxPerc" hidden="1">#N/A</definedName>
    <definedName name="Import.CPMinAbsoluta" hidden="1">#N/A</definedName>
    <definedName name="Import.CPMinPerc" hidden="1">#N/A</definedName>
    <definedName name="Import.CR" hidden="1">#N/A</definedName>
    <definedName name="Import.CRONOPLE" hidden="1">OFFSET(#REF!,1,1):OFFSET(#REF!,-1,-1)</definedName>
    <definedName name="Import.CTEF" hidden="1">#N/A</definedName>
    <definedName name="Import.CustoUnitário" hidden="1">#N/A</definedName>
    <definedName name="Import.DataBase" hidden="1">#N/A</definedName>
    <definedName name="Import.DataBaseLicit" hidden="1">#N/A</definedName>
    <definedName name="Import.DataInicioObra" hidden="1">#N/A</definedName>
    <definedName name="Import.DescLote" hidden="1">#N/A</definedName>
    <definedName name="Import.Descrição" hidden="1">#N/A</definedName>
    <definedName name="Import.Desoneracao" hidden="1">#N/A</definedName>
    <definedName name="Import.empresa" hidden="1">#N/A</definedName>
    <definedName name="Import.Fonte" hidden="1">#N/A</definedName>
    <definedName name="Import.FrenteDeObra" hidden="1">#N/A</definedName>
    <definedName name="Import.Município" hidden="1">#N/A</definedName>
    <definedName name="Import.Nível" hidden="1">#N/A</definedName>
    <definedName name="Import.OpcaoBDI" hidden="1">#N/A</definedName>
    <definedName name="Import.ORÇAMENTO.DivRecurso" hidden="1">#N/A</definedName>
    <definedName name="Import.PLE" hidden="1">#N/A</definedName>
    <definedName name="Import.PLQ" hidden="1">#N/A</definedName>
    <definedName name="Import.Proponente" hidden="1">#N/A</definedName>
    <definedName name="Import.QCI.Divisao" hidden="1">#N/A</definedName>
    <definedName name="Import.QCI.ItemInv" hidden="1">#N/A</definedName>
    <definedName name="Import.QCI.Qtde" hidden="1">#N/A</definedName>
    <definedName name="Import.QCI.Situacao" hidden="1">#N/A</definedName>
    <definedName name="Import.QCI.SubItemInv" hidden="1">#N/A</definedName>
    <definedName name="Import.QCICP" hidden="1">#N/A</definedName>
    <definedName name="Import.QCIDesc" hidden="1">#N/A</definedName>
    <definedName name="Import.QCIInv" hidden="1">#N/A</definedName>
    <definedName name="Import.QCILote" hidden="1">#N/A</definedName>
    <definedName name="Import.QCIOutros" hidden="1">#N/A</definedName>
    <definedName name="Import.Quantidade" hidden="1">#N/A</definedName>
    <definedName name="import.recurso" hidden="1">#N/A</definedName>
    <definedName name="Import.RegimeExecução" hidden="1">#N/A</definedName>
    <definedName name="Import.Repasse" hidden="1">#N/A</definedName>
    <definedName name="Import.RespFiscalização" hidden="1">#N/A</definedName>
    <definedName name="Import.RespOrçamento" hidden="1">#N/A</definedName>
    <definedName name="Import.SICONV" hidden="1">#N/A</definedName>
    <definedName name="Import.Unidade" hidden="1">#N/A</definedName>
    <definedName name="Import.UnitarioLicitado" hidden="1">#N/A</definedName>
    <definedName name="leosde">#REF!</definedName>
    <definedName name="mac" localSheetId="2" hidden="1">{#N/A,#N/A,FALSE,"ALVENARIA";#N/A,#N/A,FALSE,"BLOCOS";#N/A,#N/A,FALSE,"CINTAS";#N/A,#N/A,FALSE,"CORTINA";#N/A,#N/A,FALSE,"LAJES";#N/A,#N/A,FALSE,"PILARES";#N/A,#N/A,FALSE,"VIGAS"}</definedName>
    <definedName name="mac" hidden="1">{#N/A,#N/A,FALSE,"ALVENARIA";#N/A,#N/A,FALSE,"BLOCOS";#N/A,#N/A,FALSE,"CINTAS";#N/A,#N/A,FALSE,"CORTINA";#N/A,#N/A,FALSE,"LAJES";#N/A,#N/A,FALSE,"PILARES";#N/A,#N/A,FALSE,"VIGAS"}</definedName>
    <definedName name="MACAHDO" localSheetId="2" hidden="1">{#N/A,#N/A,FALSE,"ALVENARIA";#N/A,#N/A,FALSE,"BLOCOS";#N/A,#N/A,FALSE,"CINTAS";#N/A,#N/A,FALSE,"CORTINA";#N/A,#N/A,FALSE,"LAJES";#N/A,#N/A,FALSE,"PILARES";#N/A,#N/A,FALSE,"VIGAS"}</definedName>
    <definedName name="MACAHDO" hidden="1">{#N/A,#N/A,FALSE,"ALVENARIA";#N/A,#N/A,FALSE,"BLOCOS";#N/A,#N/A,FALSE,"CINTAS";#N/A,#N/A,FALSE,"CORTINA";#N/A,#N/A,FALSE,"LAJES";#N/A,#N/A,FALSE,"PILARES";#N/A,#N/A,FALSE,"VIGAS"}</definedName>
    <definedName name="MACHADO" localSheetId="2" hidden="1">{#N/A,#N/A,FALSE,"ALVENARIA";#N/A,#N/A,FALSE,"BLOCOS";#N/A,#N/A,FALSE,"CINTAS";#N/A,#N/A,FALSE,"CORTINA";#N/A,#N/A,FALSE,"LAJES";#N/A,#N/A,FALSE,"PILARES";#N/A,#N/A,FALSE,"VIGAS"}</definedName>
    <definedName name="MACHADO" hidden="1">{#N/A,#N/A,FALSE,"ALVENARIA";#N/A,#N/A,FALSE,"BLOCOS";#N/A,#N/A,FALSE,"CINTAS";#N/A,#N/A,FALSE,"CORTINA";#N/A,#N/A,FALSE,"LAJES";#N/A,#N/A,FALSE,"PILARES";#N/A,#N/A,FALSE,"VIGAS"}</definedName>
    <definedName name="MENU.CRONO" hidden="1">#N/A</definedName>
    <definedName name="MENU.CRONOPLE" hidden="1">#REF!</definedName>
    <definedName name="NCOMPOSICOES">4</definedName>
    <definedName name="NCOTACOES">15</definedName>
    <definedName name="noo" localSheetId="2" hidden="1">{#N/A,#N/A,FALSE,"ALVENARIA";#N/A,#N/A,FALSE,"BLOCOS";#N/A,#N/A,FALSE,"CINTAS";#N/A,#N/A,FALSE,"CORTINA";#N/A,#N/A,FALSE,"LAJES";#N/A,#N/A,FALSE,"PILARES";#N/A,#N/A,FALSE,"VIGAS"}</definedName>
    <definedName name="noo" hidden="1">{#N/A,#N/A,FALSE,"ALVENARIA";#N/A,#N/A,FALSE,"BLOCOS";#N/A,#N/A,FALSE,"CINTAS";#N/A,#N/A,FALSE,"CORTINA";#N/A,#N/A,FALSE,"LAJES";#N/A,#N/A,FALSE,"PILARES";#N/A,#N/A,FALSE,"VIGAS"}</definedName>
    <definedName name="O" localSheetId="3">#REF!</definedName>
    <definedName name="O">#REF!</definedName>
    <definedName name="obra" localSheetId="2">#REF!</definedName>
    <definedName name="obra" localSheetId="3">#REF!</definedName>
    <definedName name="obra">#REF!</definedName>
    <definedName name="obra1" localSheetId="2">#REF!</definedName>
    <definedName name="obra1" localSheetId="3">#REF!</definedName>
    <definedName name="obra1">#REF!</definedName>
    <definedName name="obra2" localSheetId="2">#REF!</definedName>
    <definedName name="obra2" localSheetId="3">#REF!</definedName>
    <definedName name="obra2">#REF!</definedName>
    <definedName name="obra3" localSheetId="2">#REF!</definedName>
    <definedName name="obra3" localSheetId="3">#REF!</definedName>
    <definedName name="obra3">#REF!</definedName>
    <definedName name="obra4" localSheetId="2">#REF!</definedName>
    <definedName name="obra4" localSheetId="3">#REF!</definedName>
    <definedName name="obra4">#REF!</definedName>
    <definedName name="obra5" localSheetId="2">#REF!</definedName>
    <definedName name="obra5" localSheetId="3">#REF!</definedName>
    <definedName name="obra5">#REF!</definedName>
    <definedName name="OO" localSheetId="3">#REF!</definedName>
    <definedName name="OO">#REF!</definedName>
    <definedName name="orcamento" localSheetId="2" hidden="1">{#N/A,#N/A,FALSE,"ALVENARIA";#N/A,#N/A,FALSE,"BLOCOS";#N/A,#N/A,FALSE,"CINTAS";#N/A,#N/A,FALSE,"CORTINA";#N/A,#N/A,FALSE,"LAJES";#N/A,#N/A,FALSE,"PILARES";#N/A,#N/A,FALSE,"VIGAS"}</definedName>
    <definedName name="orcamento" hidden="1">{#N/A,#N/A,FALSE,"ALVENARIA";#N/A,#N/A,FALSE,"BLOCOS";#N/A,#N/A,FALSE,"CINTAS";#N/A,#N/A,FALSE,"CORTINA";#N/A,#N/A,FALSE,"LAJES";#N/A,#N/A,FALSE,"PILARES";#N/A,#N/A,FALSE,"VIGAS"}</definedName>
    <definedName name="ORÇAMENTO.BancoRef" hidden="1">#N/A</definedName>
    <definedName name="ORÇAMENTO.CodBarra" hidden="1">IF(ORÇAMENTO.Fonte="Sinapi",SUBSTITUTE(SUBSTITUTE(ORÇAMENTO.Codigo,"/00","/"),"/0","/"),ORÇAMENTO.Codigo)</definedName>
    <definedName name="ORÇAMENTO.Codigo" hidden="1">#N/A</definedName>
    <definedName name="ORÇAMENTO.CustoUnitario" hidden="1">#N/A</definedName>
    <definedName name="ORÇAMENTO.Descricao" hidden="1">#N/A</definedName>
    <definedName name="ORÇAMENTO.Fonte" hidden="1">#N/A</definedName>
    <definedName name="ORÇAMENTO.ListaCrono" hidden="1">#N/A</definedName>
    <definedName name="ORÇAMENTO.MáximoListaCrono" hidden="1">MAX(ORÇAMENTO.ListaCrono)</definedName>
    <definedName name="ORÇAMENTO.Nivel" hidden="1">#N/A</definedName>
    <definedName name="ORÇAMENTO.OpcaoBDI" hidden="1">#N/A</definedName>
    <definedName name="ORÇAMENTO.PasteFormat1" hidden="1">#N/A</definedName>
    <definedName name="ORÇAMENTO.PasteFormat2" hidden="1">#N/A</definedName>
    <definedName name="ORÇAMENTO.PrecoUnitarioLicitado" hidden="1">#N/A</definedName>
    <definedName name="ORÇAMENTO.SumCPMANUAL" hidden="1">#N/A</definedName>
    <definedName name="ORÇAMENTO.SumINVMANUAL" hidden="1">#N/A</definedName>
    <definedName name="ORÇAMENTO.SumOUTROSMANUAL" hidden="1">#N/A</definedName>
    <definedName name="ORÇAMENTO.SumREPASSEMANUAL" hidden="1">ORÇAMENTO.SumINVMANUAL-ORÇAMENTO.SumCPMANUAL-ORÇAMENTO.SumOUTROSMANUAL</definedName>
    <definedName name="ORÇAMENTO.Unidade" hidden="1">#N/A</definedName>
    <definedName name="P.1" localSheetId="2">#REF!</definedName>
    <definedName name="P.1">#REF!</definedName>
    <definedName name="P.10" localSheetId="2">#REF!</definedName>
    <definedName name="P.10">#REF!</definedName>
    <definedName name="P.11" localSheetId="2">#REF!</definedName>
    <definedName name="P.11">#REF!</definedName>
    <definedName name="P.12" localSheetId="2">#REF!</definedName>
    <definedName name="P.12">#REF!</definedName>
    <definedName name="P.13" localSheetId="2">#REF!</definedName>
    <definedName name="P.13">#REF!</definedName>
    <definedName name="P.14" localSheetId="2">#REF!</definedName>
    <definedName name="P.14">#REF!</definedName>
    <definedName name="P.15" localSheetId="2">#REF!</definedName>
    <definedName name="P.15">#REF!</definedName>
    <definedName name="P.2" localSheetId="2">#REF!</definedName>
    <definedName name="P.2">#REF!</definedName>
    <definedName name="P.3" localSheetId="2">#REF!</definedName>
    <definedName name="P.3">#REF!</definedName>
    <definedName name="P.4" localSheetId="2">#REF!</definedName>
    <definedName name="P.4">#REF!</definedName>
    <definedName name="P.5" localSheetId="2">#REF!</definedName>
    <definedName name="P.5">#REF!</definedName>
    <definedName name="P.6" localSheetId="2">#REF!</definedName>
    <definedName name="P.6">#REF!</definedName>
    <definedName name="P.7" localSheetId="2">#REF!</definedName>
    <definedName name="P.7">#REF!</definedName>
    <definedName name="P.8" localSheetId="2">#REF!</definedName>
    <definedName name="P.8">#REF!</definedName>
    <definedName name="P.9" localSheetId="2">#REF!</definedName>
    <definedName name="P.9">#REF!</definedName>
    <definedName name="Pedreiro_de_acabamento">'[2]INSUMOS'!$B$11</definedName>
    <definedName name="PLE.firstrow" hidden="1">#N/A</definedName>
    <definedName name="PLE.lastrow" hidden="1">#N/A</definedName>
    <definedName name="PLE.Medicao" hidden="1">#N/A</definedName>
    <definedName name="PLE.ValorDoEvento" hidden="1">#N/A</definedName>
    <definedName name="PO.ValoresBDI" hidden="1">#N/A</definedName>
    <definedName name="Popular" hidden="1">{#N/A,#N/A,FALSE,"Cronograma";#N/A,#N/A,FALSE,"Cronogr. 2"}</definedName>
    <definedName name="PP1.1" localSheetId="2">#REF!</definedName>
    <definedName name="PP1.1" localSheetId="3">#REF!</definedName>
    <definedName name="PP1.1">#REF!</definedName>
    <definedName name="PP1.10" localSheetId="2">#REF!</definedName>
    <definedName name="PP1.10" localSheetId="3">#REF!</definedName>
    <definedName name="PP1.10">#REF!</definedName>
    <definedName name="PP1.11" localSheetId="2">#REF!</definedName>
    <definedName name="PP1.11" localSheetId="3">#REF!</definedName>
    <definedName name="PP1.11">#REF!</definedName>
    <definedName name="PP1.12" localSheetId="2">#REF!</definedName>
    <definedName name="PP1.12" localSheetId="3">#REF!</definedName>
    <definedName name="PP1.12">#REF!</definedName>
    <definedName name="PP1.13" localSheetId="2">#REF!</definedName>
    <definedName name="PP1.13" localSheetId="3">#REF!</definedName>
    <definedName name="PP1.13">#REF!</definedName>
    <definedName name="PP1.14" localSheetId="2">#REF!</definedName>
    <definedName name="PP1.14" localSheetId="3">#REF!</definedName>
    <definedName name="PP1.14">#REF!</definedName>
    <definedName name="PP1.15" localSheetId="2">#REF!</definedName>
    <definedName name="PP1.15" localSheetId="3">#REF!</definedName>
    <definedName name="PP1.15">#REF!</definedName>
    <definedName name="PP1.2" localSheetId="2">#REF!</definedName>
    <definedName name="PP1.2" localSheetId="3">#REF!</definedName>
    <definedName name="PP1.2">#REF!</definedName>
    <definedName name="PP1.3" localSheetId="2">#REF!</definedName>
    <definedName name="PP1.3" localSheetId="3">#REF!</definedName>
    <definedName name="PP1.3">#REF!</definedName>
    <definedName name="PP1.4" localSheetId="2">#REF!</definedName>
    <definedName name="PP1.4" localSheetId="3">#REF!</definedName>
    <definedName name="PP1.4">#REF!</definedName>
    <definedName name="PP1.5" localSheetId="2">#REF!</definedName>
    <definedName name="PP1.5" localSheetId="3">#REF!</definedName>
    <definedName name="PP1.5">#REF!</definedName>
    <definedName name="PP1.6" localSheetId="2">#REF!</definedName>
    <definedName name="PP1.6" localSheetId="3">#REF!</definedName>
    <definedName name="PP1.6">#REF!</definedName>
    <definedName name="PP1.7" localSheetId="2">#REF!</definedName>
    <definedName name="PP1.7" localSheetId="3">#REF!</definedName>
    <definedName name="PP1.7">#REF!</definedName>
    <definedName name="PP1.8" localSheetId="2">#REF!</definedName>
    <definedName name="PP1.8" localSheetId="3">#REF!</definedName>
    <definedName name="PP1.8">#REF!</definedName>
    <definedName name="PP1.9" localSheetId="2">#REF!</definedName>
    <definedName name="PP1.9" localSheetId="3">#REF!</definedName>
    <definedName name="PP1.9">#REF!</definedName>
    <definedName name="Ps" hidden="1">{#N/A,#N/A,FALSE,"ALVENARIA";#N/A,#N/A,FALSE,"BLOCOS";#N/A,#N/A,FALSE,"CINTAS";#N/A,#N/A,FALSE,"CORTINA";#N/A,#N/A,FALSE,"LAJES";#N/A,#N/A,FALSE,"PILARES";#N/A,#N/A,FALSE,"VIGAS"}</definedName>
    <definedName name="QCI.CPManual" hidden="1">#N/A</definedName>
    <definedName name="QCI.DescManual" hidden="1">#N/A</definedName>
    <definedName name="QCI.Divisao" hidden="1">#N/A</definedName>
    <definedName name="QCI.ExisteManual" hidden="1">#N/A</definedName>
    <definedName name="QCI.InvManual" hidden="1">#N/A</definedName>
    <definedName name="QCI.ItemInvestimento" hidden="1">#N/A</definedName>
    <definedName name="QCI.LoteManual" hidden="1">#N/A</definedName>
    <definedName name="QCI.MaxCPManual" hidden="1">#N/A</definedName>
    <definedName name="QCI.MaxOUManual" hidden="1">#N/A</definedName>
    <definedName name="QCI.OutrosManual" hidden="1">#N/A</definedName>
    <definedName name="QCI.SubItemInvestimento" hidden="1">#N/A</definedName>
    <definedName name="QCI.SumCPMANUAL" hidden="1">#N/A</definedName>
    <definedName name="QCI.SumINVMANUAL" hidden="1">#N/A</definedName>
    <definedName name="QCI.SumOUTROSMANUAL" hidden="1">#N/A</definedName>
    <definedName name="QCI.SumREPASSEMANUAL" hidden="1">QCI.SumINVMANUAL-QCI.CPManual-QCI.OutrosManual</definedName>
    <definedName name="REFERENCIA.Descricao" hidden="1">#N/A</definedName>
    <definedName name="REFERENCIA.Desonerado" hidden="1">#N/A</definedName>
    <definedName name="REFERENCIA.NaoDesonerado" hidden="1">#N/A</definedName>
    <definedName name="REFERENCIA.Unidade" hidden="1">#N/A</definedName>
    <definedName name="RegimeExecucao" hidden="1">IF(OR(Import.RegimeExecução="",Import.RegimeExecução="Empreitada por Preço Global",Import.RegimeExecução="Empreitada Integral"),"Global","Unitário")</definedName>
    <definedName name="rio" hidden="1">{#N/A,#N/A,FALSE,"Cronograma";#N/A,#N/A,FALSE,"Cronogr. 2"}</definedName>
    <definedName name="RRE.MaxCPAcum" hidden="1">#N/A</definedName>
    <definedName name="RRE.MaxCPAnt" hidden="1">#N/A</definedName>
    <definedName name="RRE.MaxOUAcum" hidden="1">#N/A</definedName>
    <definedName name="RRE.MaxOUAnt" hidden="1">#N/A</definedName>
    <definedName name="RRE.Numero" hidden="1">#N/A</definedName>
    <definedName name="RRE.VIMeta" hidden="1">#N/A</definedName>
    <definedName name="SENHAGT" hidden="1">"PM3CAIXA"</definedName>
    <definedName name="SomaAgrup" hidden="1">#N/A</definedName>
    <definedName name="SomaAgrupBM" hidden="1">#N/A</definedName>
    <definedName name="ss" hidden="1">{#N/A,#N/A,FALSE,"Cronograma";#N/A,#N/A,FALSE,"Cronogr. 2"}</definedName>
    <definedName name="sub1" localSheetId="2">#REF!</definedName>
    <definedName name="sub1">#REF!</definedName>
    <definedName name="sub2" localSheetId="2">#REF!</definedName>
    <definedName name="sub2">#REF!</definedName>
    <definedName name="sub3" localSheetId="2">#REF!</definedName>
    <definedName name="sub3">#REF!</definedName>
    <definedName name="T.1" localSheetId="2">#REF!</definedName>
    <definedName name="T.1">#REF!</definedName>
    <definedName name="T.10" localSheetId="2">#REF!</definedName>
    <definedName name="T.10">#REF!</definedName>
    <definedName name="T.11" localSheetId="2">#REF!</definedName>
    <definedName name="T.11">#REF!</definedName>
    <definedName name="T.12" localSheetId="2">#REF!</definedName>
    <definedName name="T.12">#REF!</definedName>
    <definedName name="T.13" localSheetId="2">#REF!</definedName>
    <definedName name="T.13">#REF!</definedName>
    <definedName name="T.14" localSheetId="2">#REF!</definedName>
    <definedName name="T.14">#REF!</definedName>
    <definedName name="T.15" localSheetId="2">#REF!</definedName>
    <definedName name="T.15">#REF!</definedName>
    <definedName name="T.2" localSheetId="2">#REF!</definedName>
    <definedName name="T.2">#REF!</definedName>
    <definedName name="T.3" localSheetId="2">#REF!</definedName>
    <definedName name="T.3">#REF!</definedName>
    <definedName name="T.4" localSheetId="2">#REF!</definedName>
    <definedName name="T.4">#REF!</definedName>
    <definedName name="T.5" localSheetId="2">#REF!</definedName>
    <definedName name="T.5">#REF!</definedName>
    <definedName name="T.6" localSheetId="2">#REF!</definedName>
    <definedName name="T.6">#REF!</definedName>
    <definedName name="T.7" localSheetId="2">#REF!</definedName>
    <definedName name="T.7">#REF!</definedName>
    <definedName name="T.8" localSheetId="2">#REF!</definedName>
    <definedName name="T.8">#REF!</definedName>
    <definedName name="T.9" localSheetId="2">#REF!</definedName>
    <definedName name="T.9">#REF!</definedName>
    <definedName name="TIPOORCAMENTO" hidden="1">#N/A</definedName>
    <definedName name="_xlnm.Print_Titles" localSheetId="0">'PLANILHA EMPRESA'!$A:$I,'PLANILHA EMPRESA'!$1:$10</definedName>
    <definedName name="TOT.P" localSheetId="2">#REF!</definedName>
    <definedName name="TOT.P">#REF!</definedName>
    <definedName name="TOT1.P" localSheetId="2">#REF!</definedName>
    <definedName name="TOT1.P" localSheetId="3">#REF!</definedName>
    <definedName name="TOT1.P">#REF!</definedName>
    <definedName name="TT.1" localSheetId="2">#REF!</definedName>
    <definedName name="TT.1" localSheetId="3">#REF!</definedName>
    <definedName name="TT.1">#REF!</definedName>
    <definedName name="TT.10" localSheetId="2">#REF!</definedName>
    <definedName name="TT.10" localSheetId="3">#REF!</definedName>
    <definedName name="TT.10">#REF!</definedName>
    <definedName name="TT.11" localSheetId="2">#REF!</definedName>
    <definedName name="TT.11" localSheetId="3">#REF!</definedName>
    <definedName name="TT.11">#REF!</definedName>
    <definedName name="TT.12" localSheetId="2">#REF!</definedName>
    <definedName name="TT.12" localSheetId="3">#REF!</definedName>
    <definedName name="TT.12">#REF!</definedName>
    <definedName name="TT.13" localSheetId="2">#REF!</definedName>
    <definedName name="TT.13" localSheetId="3">#REF!</definedName>
    <definedName name="TT.13">#REF!</definedName>
    <definedName name="TT.14" localSheetId="2">#REF!</definedName>
    <definedName name="TT.14" localSheetId="3">#REF!</definedName>
    <definedName name="TT.14">#REF!</definedName>
    <definedName name="TT.15" localSheetId="2">#REF!</definedName>
    <definedName name="TT.15" localSheetId="3">#REF!</definedName>
    <definedName name="TT.15">#REF!</definedName>
    <definedName name="TT.2" localSheetId="2">#REF!</definedName>
    <definedName name="TT.2" localSheetId="3">#REF!</definedName>
    <definedName name="TT.2">#REF!</definedName>
    <definedName name="TT.3" localSheetId="2">#REF!</definedName>
    <definedName name="TT.3" localSheetId="3">#REF!</definedName>
    <definedName name="TT.3">#REF!</definedName>
    <definedName name="TT.4" localSheetId="2">#REF!</definedName>
    <definedName name="TT.4" localSheetId="3">#REF!</definedName>
    <definedName name="TT.4">#REF!</definedName>
    <definedName name="TT.5" localSheetId="2">#REF!</definedName>
    <definedName name="TT.5" localSheetId="3">#REF!</definedName>
    <definedName name="TT.5">#REF!</definedName>
    <definedName name="TT.6" localSheetId="2">#REF!</definedName>
    <definedName name="TT.6" localSheetId="3">#REF!</definedName>
    <definedName name="TT.6">#REF!</definedName>
    <definedName name="TT.7" localSheetId="2">#REF!</definedName>
    <definedName name="TT.7" localSheetId="3">#REF!</definedName>
    <definedName name="TT.7">#REF!</definedName>
    <definedName name="TT.8" localSheetId="2">#REF!</definedName>
    <definedName name="TT.8" localSheetId="3">#REF!</definedName>
    <definedName name="TT.8">#REF!</definedName>
    <definedName name="TT.9" localSheetId="2">#REF!</definedName>
    <definedName name="TT.9" localSheetId="3">#REF!</definedName>
    <definedName name="TT.9">#REF!</definedName>
    <definedName name="Versao" hidden="1">#N/A</definedName>
    <definedName name="VTOTAL1" hidden="1">#N/A</definedName>
    <definedName name="VTOTALBM" hidden="1">#N/A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mode_lev.xls." localSheetId="2" hidden="1">{#N/A,#N/A,FALSE,"ALVENARIA";#N/A,#N/A,FALSE,"BLOCOS";#N/A,#N/A,FALSE,"CINTAS";#N/A,#N/A,FALSE,"CORTINA";#N/A,#N/A,FALSE,"LAJES";#N/A,#N/A,FALSE,"PILARES";#N/A,#N/A,FALSE,"VIGAS"}</definedName>
    <definedName name="wrn.mode_lev.xls." hidden="1">{#N/A,#N/A,FALSE,"ALVENARIA";#N/A,#N/A,FALSE,"BLOCOS";#N/A,#N/A,FALSE,"CINTAS";#N/A,#N/A,FALSE,"CORTINA";#N/A,#N/A,FALSE,"LAJES";#N/A,#N/A,FALSE,"PILARES";#N/A,#N/A,FALSE,"VIGAS"}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x" localSheetId="2" hidden="1">{#N/A,#N/A,FALSE,"ALVENARIA";#N/A,#N/A,FALSE,"BLOCOS";#N/A,#N/A,FALSE,"CINTAS";#N/A,#N/A,FALSE,"CORTINA";#N/A,#N/A,FALSE,"LAJES";#N/A,#N/A,FALSE,"PILARES";#N/A,#N/A,FALSE,"VIGAS"}</definedName>
    <definedName name="x" hidden="1">{#N/A,#N/A,FALSE,"ALVENARIA";#N/A,#N/A,FALSE,"BLOCOS";#N/A,#N/A,FALSE,"CINTAS";#N/A,#N/A,FALSE,"CORTINA";#N/A,#N/A,FALSE,"LAJES";#N/A,#N/A,FALSE,"PILARES";#N/A,#N/A,FALSE,"VIGAS"}</definedName>
  </definedNames>
  <calcPr fullCalcOnLoad="1"/>
</workbook>
</file>

<file path=xl/comments2.xml><?xml version="1.0" encoding="utf-8"?>
<comments xmlns="http://schemas.openxmlformats.org/spreadsheetml/2006/main">
  <authors>
    <author>AOC03</author>
  </authors>
  <commentList>
    <comment ref="D10" authorId="0">
      <text>
        <r>
          <rPr>
            <b/>
            <sz val="9"/>
            <rFont val="Tahoma"/>
            <family val="2"/>
          </rPr>
          <t>Preencha o mês que concluiráo evento para alterar o cronograma.</t>
        </r>
      </text>
    </comment>
    <comment ref="E10" authorId="0">
      <text>
        <r>
          <rPr>
            <b/>
            <sz val="9"/>
            <rFont val="Tahoma"/>
            <family val="2"/>
          </rPr>
          <t>Preencha o mês que concluiráo evento para alterar o cronograma.</t>
        </r>
      </text>
    </comment>
    <comment ref="F10" authorId="0">
      <text>
        <r>
          <rPr>
            <b/>
            <sz val="9"/>
            <rFont val="Tahoma"/>
            <family val="2"/>
          </rPr>
          <t>Preencha o mês que concluiráo evento para alterar o cronograma.</t>
        </r>
      </text>
    </comment>
    <comment ref="D20" authorId="0">
      <text>
        <r>
          <rPr>
            <b/>
            <sz val="9"/>
            <rFont val="Tahoma"/>
            <family val="2"/>
          </rPr>
          <t>Preencha o mês que concluiráo evento para alterar o cronograma.</t>
        </r>
      </text>
    </comment>
    <comment ref="E20" authorId="0">
      <text>
        <r>
          <rPr>
            <b/>
            <sz val="9"/>
            <rFont val="Tahoma"/>
            <family val="2"/>
          </rPr>
          <t>Preencha o mês que concluiráo evento para alterar o cronograma.</t>
        </r>
      </text>
    </comment>
    <comment ref="F20" authorId="0">
      <text>
        <r>
          <rPr>
            <b/>
            <sz val="9"/>
            <rFont val="Tahoma"/>
            <family val="2"/>
          </rPr>
          <t>Preencha o mês que concluiráo evento para alterar o cronograma.</t>
        </r>
      </text>
    </comment>
  </commentList>
</comments>
</file>

<file path=xl/sharedStrings.xml><?xml version="1.0" encoding="utf-8"?>
<sst xmlns="http://schemas.openxmlformats.org/spreadsheetml/2006/main" count="343" uniqueCount="193">
  <si>
    <t>ITEM</t>
  </si>
  <si>
    <t>DESCRIÇÃO</t>
  </si>
  <si>
    <t>PLANILHA ORÇAMENTÁRIA DE CUSTOS</t>
  </si>
  <si>
    <t>CÓDIGO</t>
  </si>
  <si>
    <t>DIRETA</t>
  </si>
  <si>
    <t>PREÇO TOTAL</t>
  </si>
  <si>
    <t xml:space="preserve">FORMA DE EXECUÇÃO: </t>
  </si>
  <si>
    <t>1.1</t>
  </si>
  <si>
    <t>UNID.</t>
  </si>
  <si>
    <t xml:space="preserve">LOCAL: </t>
  </si>
  <si>
    <t>M3XKM</t>
  </si>
  <si>
    <t>PREÇO UNITÁRIO S/ BDI</t>
  </si>
  <si>
    <t>BDI</t>
  </si>
  <si>
    <t>INDIRETA</t>
  </si>
  <si>
    <t>PREÇO UNITÁRIO C/ BDI</t>
  </si>
  <si>
    <t xml:space="preserve"> </t>
  </si>
  <si>
    <t>1 - IDENTIFICAÇÃO</t>
  </si>
  <si>
    <t>LOCAL:</t>
  </si>
  <si>
    <t xml:space="preserve">DISCRIMINAÇÃO  </t>
  </si>
  <si>
    <t>VALOR DOS SERVIÇOS</t>
  </si>
  <si>
    <t>PESO %</t>
  </si>
  <si>
    <t>SERVIÇOS A EXECUTAR</t>
  </si>
  <si>
    <t>MÊS 01</t>
  </si>
  <si>
    <t>MÊS 02</t>
  </si>
  <si>
    <t>SIMPL.%</t>
  </si>
  <si>
    <t>ACUM. %</t>
  </si>
  <si>
    <t xml:space="preserve">PREFEITURA: </t>
  </si>
  <si>
    <t xml:space="preserve">DATA DA PLANILHA: </t>
  </si>
  <si>
    <t>DATA-BASE:</t>
  </si>
  <si>
    <t>REGIME DE EXECUÇÃO: Empreitada Global</t>
  </si>
  <si>
    <t>(    )</t>
  </si>
  <si>
    <t>(  X  )</t>
  </si>
  <si>
    <t>M2</t>
  </si>
  <si>
    <t>M3</t>
  </si>
  <si>
    <t>M</t>
  </si>
  <si>
    <t>MÊS 03</t>
  </si>
  <si>
    <t>TOTAL</t>
  </si>
  <si>
    <t xml:space="preserve">OBJETO: </t>
  </si>
  <si>
    <t>GESTOR:</t>
  </si>
  <si>
    <t>QUANT.</t>
  </si>
  <si>
    <t>1.2</t>
  </si>
  <si>
    <t>1.2.1</t>
  </si>
  <si>
    <t>1.3</t>
  </si>
  <si>
    <t>TXKM</t>
  </si>
  <si>
    <t>1.4</t>
  </si>
  <si>
    <t>1.5</t>
  </si>
  <si>
    <t>MÊS 04</t>
  </si>
  <si>
    <t>MÊS 05</t>
  </si>
  <si>
    <t>TOTAL EM REAIS (R$)</t>
  </si>
  <si>
    <t>TOTAL EM PERCENTUAL (%)</t>
  </si>
  <si>
    <t>CRONOGRAMA FÍSICO-FINANCEIRO</t>
  </si>
  <si>
    <t>OBJETO:</t>
  </si>
  <si>
    <t>Município:</t>
  </si>
  <si>
    <t>ENGENHEIRO CIVIL</t>
  </si>
  <si>
    <t>REPRESENTANTE LEGAL</t>
  </si>
  <si>
    <t>[nome do engenheiro Responsável Técnico da empresa]</t>
  </si>
  <si>
    <t>[nome do Representante Legal da empresa]</t>
  </si>
  <si>
    <t>Nº OPERAÇÃO - OGU:</t>
  </si>
  <si>
    <t>FONTE</t>
  </si>
  <si>
    <t>SINAPI</t>
  </si>
  <si>
    <t>EXECUÇÃO DE SARJETA DE CONCRETO USINADO, MOLDADA  IN LOCO  EM TRECHO RETO, 30 CM BASE X 10 CM ALTURA. AF_06/2016</t>
  </si>
  <si>
    <t>Composição</t>
  </si>
  <si>
    <t>1.6</t>
  </si>
  <si>
    <t>CREA XXXXXX/D</t>
  </si>
  <si>
    <t>1.8</t>
  </si>
  <si>
    <t>1.9</t>
  </si>
  <si>
    <t>1.10</t>
  </si>
  <si>
    <t>[TIMBRE DA EMPRESA]</t>
  </si>
  <si>
    <t>PRAZO DE EXECUÇÃO: 4 meses</t>
  </si>
  <si>
    <t>SERVIÇOS PRELIMINARES</t>
  </si>
  <si>
    <t>01</t>
  </si>
  <si>
    <t>03</t>
  </si>
  <si>
    <t>07</t>
  </si>
  <si>
    <t>N° dos eventos</t>
  </si>
  <si>
    <t>Títulos dos Eventos</t>
  </si>
  <si>
    <t>Informe Abaixo o NUMERO DO PERÍODO em que os eventos serão concluidos</t>
  </si>
  <si>
    <t>Cronograma Previsto - PLE</t>
  </si>
  <si>
    <t>TIMBRE EMPRESA</t>
  </si>
  <si>
    <t>Valor Total do Evento</t>
  </si>
  <si>
    <t>Agrupadores de Eventos</t>
  </si>
  <si>
    <t xml:space="preserve">Gestor: </t>
  </si>
  <si>
    <t>TRANSPORTE COM CAMINHÃO TANQUE DE TRANSPORTE DE MATERIAL ASFÁLTICO DE 20000 L, EM VIA URBANA PAVIMENTADA, DMT ATÉ 30KM (UNIDADE: TXKM). AF_07/2020</t>
  </si>
  <si>
    <t>TRANSPORTE COM CAMINHÃO TANQUE DE TRANSPORTE DE MATERIAL ASFÁLTICO DE 20000 L, EM VIA URBANA PAVIMENTADA, ADICIONAL PARA DMT EXCEDENTE A 30 KM (UNIDADE: TXKM). AF_07/2020</t>
  </si>
  <si>
    <t>EXECUÇÃO DE PAVIMENTO COM APLICAÇÃO DE CONCRETO ASFÁLTICO, CAMADA DE ROLAMENTO - EXCLUSIVE CARGA E TRANSPORTE. AF_11/2019</t>
  </si>
  <si>
    <t>CARGA DE MISTURA ASFÁLTICA EM CAMINHÃO BASCULANTE 18 M³ (UNIDADE: M3). AF_07/2020</t>
  </si>
  <si>
    <t>TRANSPORTE COM CAMINHÃO BASCULANTE DE 18 M³, EM VIA URBANA EM REVESTIMENTO PRIMÁRIO (UNIDADE: M3XKM). AF_07/2020</t>
  </si>
  <si>
    <t>102332</t>
  </si>
  <si>
    <t>102333</t>
  </si>
  <si>
    <t>95995</t>
  </si>
  <si>
    <t>100988</t>
  </si>
  <si>
    <t>95426</t>
  </si>
  <si>
    <t>1.2.2</t>
  </si>
  <si>
    <t>1.2.2.1</t>
  </si>
  <si>
    <t>1.2.1.1</t>
  </si>
  <si>
    <t>1.2.2.2</t>
  </si>
  <si>
    <t>1.2.2.3</t>
  </si>
  <si>
    <t>1.2.2.4</t>
  </si>
  <si>
    <t>1.2.2.5</t>
  </si>
  <si>
    <t>1.2.2.6</t>
  </si>
  <si>
    <t>1.2.2.7</t>
  </si>
  <si>
    <t>SERVIÇOS COMPLEMENTARES</t>
  </si>
  <si>
    <t>97636</t>
  </si>
  <si>
    <t>94287</t>
  </si>
  <si>
    <t>DEMOLIÇÃO PARCIAL DE PAVIMENTO ASFÁLTICO, DE FORMA MECANIZADA, SEM REAPROVEITAMENTO. AF_12/2017</t>
  </si>
  <si>
    <t>SERVIÇOS DE SINALIZAÇÃO VIÁRIA E FINAIS</t>
  </si>
  <si>
    <t>INSTALAÇÃO DE PLACA DE AÇO ESMALTADA PARA IDENTIFICAÇÃO DE RUA EM TUBO DE AÇO GALVANIZADO 50 MM, INLUINDO CONCRETO DA BASE</t>
  </si>
  <si>
    <t>02</t>
  </si>
  <si>
    <t>Número da Frente de Obra</t>
  </si>
  <si>
    <t>FRENTES DE OBRAS</t>
  </si>
  <si>
    <t>1.3.1</t>
  </si>
  <si>
    <t>1.3.2</t>
  </si>
  <si>
    <t>1.3.3</t>
  </si>
  <si>
    <t>1.3.4</t>
  </si>
  <si>
    <t>1.3.5</t>
  </si>
  <si>
    <t>1.3.6</t>
  </si>
  <si>
    <t>1.4.1</t>
  </si>
  <si>
    <t>1.4.2</t>
  </si>
  <si>
    <t>1.4.3</t>
  </si>
  <si>
    <t>MDR</t>
  </si>
  <si>
    <t>PLACA DE OBRA EM CHAPA DE ACO GALVANIZADO ADESIVADA</t>
  </si>
  <si>
    <t>SISTEMA DE DRENAGEM</t>
  </si>
  <si>
    <t>90106</t>
  </si>
  <si>
    <t>101616</t>
  </si>
  <si>
    <t>95568</t>
  </si>
  <si>
    <t>100324</t>
  </si>
  <si>
    <t>93382</t>
  </si>
  <si>
    <t>97953</t>
  </si>
  <si>
    <t>09</t>
  </si>
  <si>
    <t>100973</t>
  </si>
  <si>
    <t>100940</t>
  </si>
  <si>
    <t>ESCAVAÇÃO MECANIZADA DE VALA COM PROFUNDIDADE ATÉ 1,5 M (MÉDIA MONTANTE E JUSANTE/UMA COMPOSIÇÃO POR TRECHO), RETROESCAV. (0,26 M3), LARGURA DE 0,8 M A 1,5 M, EM SOLO DE 1A CATEGORIA, LOCAIS COM BAIXO NÍVEL DE INTERFERÊNCIA. AF_02/2021</t>
  </si>
  <si>
    <t>PREPARO DE FUNDO DE VALA COM LARGURA MENOR QUE 1,5 M (ACERTO DO SOLO NATURAL). AF_08/2020</t>
  </si>
  <si>
    <t>TUBO DE CONCRETO (SIMPLES) PARA REDES COLETORAS DE ÁGUAS PLUVIAIS, DIÂMETRO DE 400 MM, JUNTA RÍGIDA, INSTALADO EM LOCAL COM BAIXO NÍVEL DE INTERFERÊNCIAS - FORNECIMENTO E ASSENTAMENTO. AF_12/2015</t>
  </si>
  <si>
    <t>LASTRO COM MATERIAL GRANULAR (PEDRA BRITADA N.1 E PEDRA BRITADA N.2), APLICADO EM PISOS OU LAJES SOBRE SOLO, ESPESSURA DE *10 CM*. AF_07/2019</t>
  </si>
  <si>
    <t>REATERRO MANUAL DE VALAS COM COMPACTAÇÃO MECANIZADA. AF_04/2016</t>
  </si>
  <si>
    <t>CAIXA COM GRELHA SIMPLES RETANGULAR, EM ALVENARIA COM BLOCOS DE CONCRETO, DIMENSÕES INTERNAS: 0,5X1X1 M. AF_12/2020</t>
  </si>
  <si>
    <t>POCO DE VISITA PARA REDE DE 400MM, COM CÂMARA DE TRABALHO EM CONCRETO ESTRUTURAL COM DIMENSOES INTERNAS DE 90X150X80CM (LARGXCOMPXALT), INCLUSOS CHAMINÉ EM ANÉIS DE CONCRETO ARMADO (D=60cm/H=50cm) E TAMPÃO FF (D=600MM)</t>
  </si>
  <si>
    <t>CARGA, MANOBRA E DESCARGA DE SOLOS E MATERIAIS GRANULARES EM CAMINHÃO BASCULANTE 6 M³ - CARGA COM PÁ CARREGADEIRA (CAÇAMBA DE 1,7 A 2,8 M³ / 128 HP) E DESCARGA LIVRE (UNIDADE: M3). AF_07/2020</t>
  </si>
  <si>
    <t>TRANSPORTE COM CAMINHÃO BASCULANTE DE 18 M³, EM VIA INTERNA (DENTRO DO CANTEIRO - UNIDADE: M3XKM). AF_07/2020</t>
  </si>
  <si>
    <t>UN</t>
  </si>
  <si>
    <t xml:space="preserve">PAVIMENTAÇÃO ASFÁLTICA </t>
  </si>
  <si>
    <t>08</t>
  </si>
  <si>
    <t>1.3.7</t>
  </si>
  <si>
    <t>1.3.8</t>
  </si>
  <si>
    <t>1.3.9</t>
  </si>
  <si>
    <t>1.3.10</t>
  </si>
  <si>
    <t>1.3.11</t>
  </si>
  <si>
    <t>REMOÇÃO DE BLOCOS SEXTAVADOS COM RETROSCAVADEIRA</t>
  </si>
  <si>
    <t>TRANSPORTE COM CAMINHÃO BASCULANTE DE 6 M³, EM VIA URBANA PAVIMENTADA, DMT ATÉ 30 KM (UNIDADE: M3XKM). AF_07/2020</t>
  </si>
  <si>
    <t>REGULARIZAÇÃO E COMPACTAÇÃO DE SUBLEITO DE SOLO PREDOMINANTEMENTE ARENOSO. AF_11/2019</t>
  </si>
  <si>
    <t>EXECUÇÃO E COMPACTAÇÃO DE BASE E OU SUB BASE PARA PAVIMENTAÇÃO DE BRITA GRADUADA SIMPLES - EXCLUSIVE CARGA E TRANSPORTE. AF_11/2019</t>
  </si>
  <si>
    <t>CARGA, MANOBRA E DESCARGA DE SOLOS E MATERIAIS GRANULARES EM CAMINHÃO BASCULANTE 10 M³ - CARGA COM ESCAVADEIRA HIDRÁULICA (CAÇAMBA DE 1,20 M³ / 155 HP) E DESCARGA LIVRE (UNIDADE: M3). AF_07/2020</t>
  </si>
  <si>
    <t>Imprimação (Execução e fornecimento do material betuminoso, exclusive transporte do material betuminoso)</t>
  </si>
  <si>
    <t>m2</t>
  </si>
  <si>
    <t>97914</t>
  </si>
  <si>
    <t>100577</t>
  </si>
  <si>
    <t>100978</t>
  </si>
  <si>
    <t>RO-51228</t>
  </si>
  <si>
    <t>SETOP-MG</t>
  </si>
  <si>
    <t xml:space="preserve">RECAP. ASFÁLTICO </t>
  </si>
  <si>
    <t>RO-51229</t>
  </si>
  <si>
    <t>Pintura de ligação (Execução e fornecimento do material betuminoso, exclusive transporte do material betuminoso)</t>
  </si>
  <si>
    <t>94273</t>
  </si>
  <si>
    <t>94991</t>
  </si>
  <si>
    <t>04</t>
  </si>
  <si>
    <t>ASSENTAMENTO DE GUIA (MEIO-FIO) EM TRECHO RETO, CONFECCIONADA EM CONCRETO PRÉ-FABRICADO, DIMENSÕES 100X15X13X30 CM (COMPRIMENTO X BASE INFERIOR X BASE SUPERIOR X ALTURA), PARA VIAS URBANAS (USO VIÁRIO). AF_06/2016</t>
  </si>
  <si>
    <t>EXECUÇÃO DE PASSEIO (CALÇADA) OU PISO DE CONCRETO COM CONCRETO MOLDADO IN LOCO, USINADO, ACABAMENTO CONVENCIONAL, NÃO ARMADO. AF_08/2022</t>
  </si>
  <si>
    <t>DEMOLIÇÃO E EXECUÇÃO DE RAMPA DE GARAGEM COM  CONCRETO 25 MPA E MEIO-FIO PREMOLDADO</t>
  </si>
  <si>
    <t xml:space="preserve">COMPLEMENTO EXECUÇÃO DE SARJETA DE CONCRETO USINADO, MOLDADA  IN LOCO  EM TRECHO RETO, 30 CM BASE X 5 CM ALTURA. </t>
  </si>
  <si>
    <t xml:space="preserve">FORNECIMENTO E INSTALAÇÃO DE GRELHA  FOFO SIMPLES PARA BOCA DE LOBO, E CONCRETO 25 MPA </t>
  </si>
  <si>
    <t xml:space="preserve">EXECUÇÃO DE FAIXA ELEVADA, INCLUINDO DEMOLIÇÃO E EXECUÇÃO DO PISO EM CONCRETO  USINADO 20 MPA, ARMADO TELA Q-196,VIGAS DE TRAVAMENTO E POLIMENTO </t>
  </si>
  <si>
    <t>m</t>
  </si>
  <si>
    <t>PINTURA DE EIXO VIÁRIO SOBRE ASFALTO COM TINTA RETRORREFLETIVA A BASE DE RESINA ACRÍLICA COM MICROESFERAS DE VIDRO, APLICAÇÃO MECÂNICA COM DEMARCADORA AUTOPROPELIDA. AF_05/2021</t>
  </si>
  <si>
    <t>PINTURA DE FAIXA DE PEDESTRE OU ZEBRADA TINTA RETRORREFLETIVA A BASE DE RESINA ACRÍLICA COM MICROESFERAS DE VIDRO, E = 30 CM, APLICAÇÃO MANUAL. AF_05/2021</t>
  </si>
  <si>
    <t>INSTALAÇÃO DE PLACA DE SINALIZAÇÃO EM CHAPA DE AÇO 16# 0,50 X 0,50 M COM PINTURA REFLETIVA EM TUBO DE AÇO GALVANIZADO 50 MM, INLUINDO CONCRETO DA BASE</t>
  </si>
  <si>
    <t>FRENTE 01</t>
  </si>
  <si>
    <t>FRENTE  02</t>
  </si>
  <si>
    <t>FRENTE 03</t>
  </si>
  <si>
    <t>INSTALAÇÃO DE MEIO-FIO</t>
  </si>
  <si>
    <t>EXECUÇÃO DE PASSEIO</t>
  </si>
  <si>
    <t>EXECUÇÃO RAMPA DE GARAGEM</t>
  </si>
  <si>
    <t>SARJETA</t>
  </si>
  <si>
    <t>FAIXA ELEVADA</t>
  </si>
  <si>
    <t>SINALIZAÇÃO VIÁRIA</t>
  </si>
  <si>
    <t>1.7</t>
  </si>
  <si>
    <t>Dores do Turvo, [dia] de [mês] de 2023</t>
  </si>
  <si>
    <t>DORES DO TURVO/MG</t>
  </si>
  <si>
    <t xml:space="preserve">Pavimentação de vias urbanas - Rua Cap Camilo
</t>
  </si>
  <si>
    <t>Rua Cap. Camilo - Centro Dores</t>
  </si>
  <si>
    <t xml:space="preserve">REGIÃO/MÊS DE REFERÊNCIA: SINAPI Composições e Insumos/Nov-22 (não desonerado) </t>
  </si>
  <si>
    <t xml:space="preserve">1075929-68/2021 </t>
  </si>
  <si>
    <t>11-2022</t>
  </si>
  <si>
    <t>[nome da empresa]</t>
  </si>
</sst>
</file>

<file path=xl/styles.xml><?xml version="1.0" encoding="utf-8"?>
<styleSheet xmlns="http://schemas.openxmlformats.org/spreadsheetml/2006/main">
  <numFmts count="7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#0.000"/>
    <numFmt numFmtId="183" formatCode="&quot;R$ &quot;#,##0.00"/>
    <numFmt numFmtId="184" formatCode="[$-416]dddd\,\ d&quot; de &quot;mmmm&quot; de &quot;yyyy"/>
    <numFmt numFmtId="185" formatCode="0.0000"/>
    <numFmt numFmtId="186" formatCode="_-* #,##0.0000_-;\-* #,##0.0000_-;_-* &quot;-&quot;??_-;_-@_-"/>
    <numFmt numFmtId="187" formatCode="0.000"/>
    <numFmt numFmtId="188" formatCode="_(* #,##0.000_);_(* \(#,##0.000\);_(* &quot;-&quot;??_);_(@_)"/>
    <numFmt numFmtId="189" formatCode="_([$€-2]* #,##0.00_);_([$€-2]* \(#,##0.00\);_([$€-2]* &quot;-&quot;??_)"/>
    <numFmt numFmtId="190" formatCode="0.0%"/>
    <numFmt numFmtId="191" formatCode="_(* #,##0.00_);_(* \(#,##0.00\);_(* \-??_);_(@_)"/>
    <numFmt numFmtId="192" formatCode="_(* #,##0.0000_);_(* \(#,##0.0000\);_(* &quot;-&quot;??_);_(@_)"/>
    <numFmt numFmtId="193" formatCode="0.0"/>
    <numFmt numFmtId="194" formatCode="_-* #,##0.00_-;\-* #,##0.00_-;_-* \-??_-;_-@_-"/>
    <numFmt numFmtId="195" formatCode="#,##0.0"/>
    <numFmt numFmtId="196" formatCode="_-* #,##0.000_-;\-* #,##0.000_-;_-* &quot;-&quot;??_-;_-@_-"/>
    <numFmt numFmtId="197" formatCode="_-* #,##0.00000_-;\-* #,##0.00000_-;_-* &quot;-&quot;??_-;_-@_-"/>
    <numFmt numFmtId="198" formatCode="&quot;R$&quot;#,##0.00_);\(&quot;R$&quot;#,##0.00\)"/>
    <numFmt numFmtId="199" formatCode="0.000%"/>
    <numFmt numFmtId="200" formatCode="0.00000000"/>
    <numFmt numFmtId="201" formatCode="&quot;R$&quot;#,##0.00"/>
    <numFmt numFmtId="202" formatCode="0.0000%"/>
    <numFmt numFmtId="203" formatCode="&quot;R$&quot;\ #,##0.00"/>
    <numFmt numFmtId="204" formatCode="0.00000000000000"/>
    <numFmt numFmtId="205" formatCode="#,##0.0000"/>
    <numFmt numFmtId="206" formatCode="_(&quot;R$ &quot;* #,##0.000_);_(&quot;R$ &quot;* \(#,##0.000\);_(&quot;R$ &quot;* &quot;-&quot;??_);_(@_)"/>
    <numFmt numFmtId="207" formatCode="_(&quot;R$ &quot;* #,##0.0000_);_(&quot;R$ &quot;* \(#,##0.0000\);_(&quot;R$ &quot;* &quot;-&quot;??_);_(@_)"/>
    <numFmt numFmtId="208" formatCode="0.00000"/>
    <numFmt numFmtId="209" formatCode="#,##0.00000"/>
    <numFmt numFmtId="210" formatCode="#,#00"/>
    <numFmt numFmtId="211" formatCode="&quot;R$&quot;\ #,##0_);[Red]\(&quot;R$&quot;\ #,##0\)"/>
    <numFmt numFmtId="212" formatCode="&quot;R$&quot;\ #,##0.00_);\(&quot;R$&quot;\ #,##0.00\)"/>
    <numFmt numFmtId="213" formatCode="%#,#00"/>
    <numFmt numFmtId="214" formatCode="#.##000"/>
    <numFmt numFmtId="215" formatCode="#,"/>
    <numFmt numFmtId="216" formatCode="_-* #,##0.00\ _€_-;\-* #,##0.00\ _€_-;_-* &quot;-&quot;??\ _€_-;_-@_-"/>
    <numFmt numFmtId="217" formatCode="#\,##0.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\$#."/>
    <numFmt numFmtId="221" formatCode="#,##0.00&quot; &quot;;&quot; (&quot;#,##0.00&quot;)&quot;;&quot; -&quot;#&quot; &quot;;@&quot; &quot;"/>
    <numFmt numFmtId="222" formatCode="#,##0.00&quot; &quot;;&quot;-&quot;#,##0.00&quot; &quot;;&quot; -&quot;#&quot; &quot;;@&quot; &quot;"/>
    <numFmt numFmtId="223" formatCode="#.00"/>
    <numFmt numFmtId="224" formatCode="0.00_)"/>
    <numFmt numFmtId="225" formatCode="%#.00"/>
    <numFmt numFmtId="226" formatCode="[$R$-416]&quot; &quot;#,##0.00;[Red]&quot;-&quot;[$R$-416]&quot; &quot;#,##0.00"/>
  </numFmts>
  <fonts count="10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9"/>
      <name val="Times New Roman"/>
      <family val="1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9"/>
      <name val="Arial"/>
      <family val="2"/>
    </font>
    <font>
      <sz val="10"/>
      <name val="Century Gothic"/>
      <family val="2"/>
    </font>
    <font>
      <sz val="8"/>
      <color indexed="10"/>
      <name val="Century Gothic"/>
      <family val="2"/>
    </font>
    <font>
      <sz val="10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sz val="1"/>
      <color indexed="8"/>
      <name val="Courier"/>
      <family val="3"/>
    </font>
    <font>
      <b/>
      <sz val="12"/>
      <name val="Helv"/>
      <family val="0"/>
    </font>
    <font>
      <sz val="11"/>
      <name val="‚l‚r ‚oƒSƒVƒbƒN"/>
      <family val="3"/>
    </font>
    <font>
      <b/>
      <sz val="11"/>
      <name val="Helv"/>
      <family val="0"/>
    </font>
    <font>
      <sz val="11"/>
      <name val="‚l‚r ‚o–¾’©"/>
      <family val="1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b/>
      <sz val="10"/>
      <name val="Arial"/>
      <family val="2"/>
    </font>
    <font>
      <sz val="10"/>
      <color indexed="8"/>
      <name val="MS Sans Serif"/>
      <family val="2"/>
    </font>
    <font>
      <u val="single"/>
      <sz val="6"/>
      <color indexed="36"/>
      <name val="MS Sans Serif"/>
      <family val="2"/>
    </font>
    <font>
      <u val="single"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  <family val="0"/>
    </font>
    <font>
      <sz val="10"/>
      <name val="Times New Roman"/>
      <family val="1"/>
    </font>
    <font>
      <sz val="10"/>
      <name val="MS Sans Serif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sz val="7"/>
      <name val="Century Gothic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Century Gothic"/>
      <family val="2"/>
    </font>
    <font>
      <sz val="8.5"/>
      <color indexed="10"/>
      <name val="Century Gothic"/>
      <family val="2"/>
    </font>
    <font>
      <b/>
      <sz val="9"/>
      <color indexed="12"/>
      <name val="Century Gothic"/>
      <family val="2"/>
    </font>
    <font>
      <b/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0"/>
      <color rgb="FF000000"/>
      <name val="Arial1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entury Gothic"/>
      <family val="2"/>
    </font>
    <font>
      <sz val="10"/>
      <color rgb="FFFF0000"/>
      <name val="Century Gothic"/>
      <family val="2"/>
    </font>
    <font>
      <sz val="9"/>
      <color rgb="FFFF0000"/>
      <name val="Century Gothic"/>
      <family val="2"/>
    </font>
    <font>
      <sz val="8.5"/>
      <color rgb="FFFF0000"/>
      <name val="Century Gothic"/>
      <family val="2"/>
    </font>
    <font>
      <sz val="8"/>
      <color rgb="FFFF0000"/>
      <name val="Century Gothic"/>
      <family val="2"/>
    </font>
    <font>
      <b/>
      <sz val="9"/>
      <color rgb="FF0000FF"/>
      <name val="Century Gothic"/>
      <family val="2"/>
    </font>
    <font>
      <b/>
      <sz val="9"/>
      <color rgb="FFFF0000"/>
      <name val="Century Gothic"/>
      <family val="2"/>
    </font>
    <font>
      <b/>
      <sz val="8"/>
      <color rgb="FFFF0000"/>
      <name val="Century Gothic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/>
      <protection/>
    </xf>
    <xf numFmtId="0" fontId="71" fillId="2" borderId="0" applyNumberFormat="0" applyBorder="0" applyAlignment="0" applyProtection="0"/>
    <xf numFmtId="0" fontId="72" fillId="0" borderId="0" applyNumberFormat="0" applyBorder="0" applyProtection="0">
      <alignment/>
    </xf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26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0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2" fillId="0" borderId="0" applyNumberFormat="0" applyBorder="0" applyProtection="0">
      <alignment/>
    </xf>
    <xf numFmtId="0" fontId="26" fillId="20" borderId="0" applyNumberFormat="0" applyBorder="0" applyAlignment="0" applyProtection="0"/>
    <xf numFmtId="0" fontId="74" fillId="21" borderId="0" applyNumberFormat="0" applyBorder="0" applyAlignment="0" applyProtection="0"/>
    <xf numFmtId="0" fontId="75" fillId="22" borderId="1" applyNumberFormat="0" applyAlignment="0" applyProtection="0"/>
    <xf numFmtId="0" fontId="76" fillId="23" borderId="2" applyNumberFormat="0" applyAlignment="0" applyProtection="0"/>
    <xf numFmtId="0" fontId="77" fillId="0" borderId="3" applyNumberFormat="0" applyFill="0" applyAlignment="0" applyProtection="0"/>
    <xf numFmtId="0" fontId="19" fillId="24" borderId="4" applyNumberFormat="0" applyAlignment="0" applyProtection="0"/>
    <xf numFmtId="216" fontId="0" fillId="0" borderId="0" applyFont="0" applyFill="0" applyBorder="0" applyAlignment="0" applyProtection="0"/>
    <xf numFmtId="217" fontId="27" fillId="0" borderId="0">
      <alignment/>
      <protection locked="0"/>
    </xf>
    <xf numFmtId="0" fontId="34" fillId="19" borderId="5" applyFill="0" applyBorder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8" fillId="31" borderId="1" applyNumberFormat="0" applyAlignment="0" applyProtection="0"/>
    <xf numFmtId="189" fontId="0" fillId="0" borderId="0" applyFont="0" applyFill="0" applyBorder="0" applyAlignment="0" applyProtection="0"/>
    <xf numFmtId="221" fontId="72" fillId="0" borderId="0" applyBorder="0" applyProtection="0">
      <alignment/>
    </xf>
    <xf numFmtId="177" fontId="72" fillId="0" borderId="0" applyBorder="0" applyProtection="0">
      <alignment/>
    </xf>
    <xf numFmtId="0" fontId="17" fillId="0" borderId="0">
      <alignment/>
      <protection/>
    </xf>
    <xf numFmtId="0" fontId="17" fillId="0" borderId="0">
      <alignment/>
      <protection/>
    </xf>
    <xf numFmtId="0" fontId="79" fillId="0" borderId="0" applyNumberFormat="0" applyBorder="0" applyProtection="0">
      <alignment/>
    </xf>
    <xf numFmtId="0" fontId="17" fillId="0" borderId="0">
      <alignment/>
      <protection/>
    </xf>
    <xf numFmtId="222" fontId="79" fillId="0" borderId="0" applyBorder="0" applyProtection="0">
      <alignment/>
    </xf>
    <xf numFmtId="223" fontId="27" fillId="0" borderId="0">
      <alignment/>
      <protection locked="0"/>
    </xf>
    <xf numFmtId="210" fontId="27" fillId="0" borderId="0">
      <alignment/>
      <protection locked="0"/>
    </xf>
    <xf numFmtId="0" fontId="36" fillId="0" borderId="0" applyNumberFormat="0" applyFill="0" applyBorder="0" applyAlignment="0" applyProtection="0"/>
    <xf numFmtId="0" fontId="18" fillId="32" borderId="0" applyNumberFormat="0" applyBorder="0" applyAlignment="0" applyProtection="0"/>
    <xf numFmtId="38" fontId="1" fillId="33" borderId="0" applyNumberFormat="0" applyBorder="0" applyAlignment="0" applyProtection="0"/>
    <xf numFmtId="0" fontId="28" fillId="0" borderId="0">
      <alignment horizontal="left"/>
      <protection/>
    </xf>
    <xf numFmtId="0" fontId="80" fillId="0" borderId="0" applyNumberFormat="0" applyBorder="0" applyProtection="0">
      <alignment horizontal="center"/>
    </xf>
    <xf numFmtId="0" fontId="27" fillId="0" borderId="0">
      <alignment/>
      <protection locked="0"/>
    </xf>
    <xf numFmtId="0" fontId="27" fillId="0" borderId="0">
      <alignment/>
      <protection locked="0"/>
    </xf>
    <xf numFmtId="0" fontId="80" fillId="0" borderId="0" applyNumberFormat="0" applyBorder="0" applyProtection="0">
      <alignment horizontal="center" textRotation="90"/>
    </xf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0">
      <alignment/>
      <protection/>
    </xf>
    <xf numFmtId="0" fontId="21" fillId="34" borderId="6" applyNumberFormat="0" applyAlignment="0" applyProtection="0"/>
    <xf numFmtId="10" fontId="1" fillId="35" borderId="7" applyNumberFormat="0" applyBorder="0" applyAlignment="0" applyProtection="0"/>
    <xf numFmtId="0" fontId="20" fillId="0" borderId="8" applyNumberFormat="0" applyFill="0" applyAlignment="0" applyProtection="0"/>
    <xf numFmtId="0" fontId="0" fillId="0" borderId="0">
      <alignment horizontal="centerContinuous" vertical="justify"/>
      <protection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0" applyAlignment="0">
      <protection/>
    </xf>
    <xf numFmtId="0" fontId="30" fillId="0" borderId="9">
      <alignment/>
      <protection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81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22" fillId="36" borderId="0" applyNumberFormat="0" applyBorder="0" applyAlignment="0" applyProtection="0"/>
    <xf numFmtId="0" fontId="82" fillId="37" borderId="0" applyNumberFormat="0" applyBorder="0" applyAlignment="0" applyProtection="0"/>
    <xf numFmtId="224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8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4" fillId="0" borderId="0">
      <alignment horizontal="left" vertical="center" indent="12"/>
      <protection/>
    </xf>
    <xf numFmtId="0" fontId="1" fillId="0" borderId="5" applyBorder="0">
      <alignment horizontal="left" vertical="center" wrapText="1" indent="2"/>
      <protection locked="0"/>
    </xf>
    <xf numFmtId="0" fontId="1" fillId="0" borderId="5" applyBorder="0">
      <alignment horizontal="left" vertical="center" wrapText="1" indent="3"/>
      <protection locked="0"/>
    </xf>
    <xf numFmtId="0" fontId="0" fillId="38" borderId="10" applyNumberFormat="0" applyFont="0" applyAlignment="0" applyProtection="0"/>
    <xf numFmtId="0" fontId="0" fillId="39" borderId="11" applyNumberFormat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0" fontId="0" fillId="0" borderId="0" applyFont="0" applyFill="0" applyBorder="0" applyAlignment="0" applyProtection="0"/>
    <xf numFmtId="225" fontId="27" fillId="0" borderId="0">
      <alignment/>
      <protection locked="0"/>
    </xf>
    <xf numFmtId="213" fontId="27" fillId="0" borderId="0">
      <alignment/>
      <protection locked="0"/>
    </xf>
    <xf numFmtId="214" fontId="27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83" fillId="0" borderId="0" applyNumberFormat="0" applyBorder="0" applyProtection="0">
      <alignment/>
    </xf>
    <xf numFmtId="226" fontId="83" fillId="0" borderId="0" applyBorder="0" applyProtection="0">
      <alignment/>
    </xf>
    <xf numFmtId="0" fontId="84" fillId="40" borderId="0" applyNumberFormat="0" applyBorder="0" applyAlignment="0" applyProtection="0"/>
    <xf numFmtId="0" fontId="85" fillId="22" borderId="12" applyNumberFormat="0" applyAlignment="0" applyProtection="0"/>
    <xf numFmtId="38" fontId="42" fillId="0" borderId="0" applyFont="0" applyFill="0" applyBorder="0" applyAlignment="0" applyProtection="0"/>
    <xf numFmtId="215" fontId="32" fillId="0" borderId="0">
      <alignment/>
      <protection locked="0"/>
    </xf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41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0" fontId="8" fillId="33" borderId="7">
      <alignment wrapText="1"/>
      <protection/>
    </xf>
    <xf numFmtId="0" fontId="8" fillId="33" borderId="7">
      <alignment wrapText="1"/>
      <protection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3" applyNumberFormat="0" applyFill="0" applyAlignment="0" applyProtection="0"/>
    <xf numFmtId="0" fontId="25" fillId="0" borderId="14" applyNumberFormat="0" applyFill="0" applyAlignment="0" applyProtection="0"/>
    <xf numFmtId="0" fontId="90" fillId="0" borderId="15" applyNumberFormat="0" applyFill="0" applyAlignment="0" applyProtection="0"/>
    <xf numFmtId="0" fontId="91" fillId="0" borderId="16" applyNumberFormat="0" applyFill="0" applyAlignment="0" applyProtection="0"/>
    <xf numFmtId="0" fontId="9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15" fontId="33" fillId="0" borderId="0">
      <alignment/>
      <protection locked="0"/>
    </xf>
    <xf numFmtId="215" fontId="33" fillId="0" borderId="0">
      <alignment/>
      <protection locked="0"/>
    </xf>
    <xf numFmtId="0" fontId="92" fillId="0" borderId="17" applyNumberFormat="0" applyFill="0" applyAlignment="0" applyProtection="0"/>
    <xf numFmtId="177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21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3" fontId="43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108">
      <alignment/>
      <protection/>
    </xf>
    <xf numFmtId="0" fontId="13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6" fillId="0" borderId="0" xfId="88" applyFont="1" applyBorder="1" applyAlignment="1">
      <alignment/>
    </xf>
    <xf numFmtId="176" fontId="6" fillId="0" borderId="0" xfId="88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7" fillId="0" borderId="0" xfId="0" applyNumberFormat="1" applyFont="1" applyAlignment="1">
      <alignment/>
    </xf>
    <xf numFmtId="176" fontId="15" fillId="0" borderId="0" xfId="0" applyNumberFormat="1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76" fontId="16" fillId="0" borderId="0" xfId="0" applyNumberFormat="1" applyFont="1" applyAlignment="1">
      <alignment/>
    </xf>
    <xf numFmtId="176" fontId="93" fillId="0" borderId="0" xfId="0" applyNumberFormat="1" applyFont="1" applyAlignment="1">
      <alignment/>
    </xf>
    <xf numFmtId="0" fontId="9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76" fontId="94" fillId="0" borderId="0" xfId="0" applyNumberFormat="1" applyFont="1" applyAlignment="1">
      <alignment/>
    </xf>
    <xf numFmtId="176" fontId="94" fillId="0" borderId="0" xfId="88" applyFont="1" applyAlignment="1">
      <alignment/>
    </xf>
    <xf numFmtId="0" fontId="94" fillId="0" borderId="0" xfId="0" applyFont="1" applyAlignment="1">
      <alignment horizontal="center"/>
    </xf>
    <xf numFmtId="176" fontId="13" fillId="0" borderId="0" xfId="88" applyFont="1" applyAlignment="1">
      <alignment/>
    </xf>
    <xf numFmtId="176" fontId="13" fillId="0" borderId="0" xfId="0" applyNumberFormat="1" applyFont="1" applyAlignment="1">
      <alignment horizontal="center"/>
    </xf>
    <xf numFmtId="0" fontId="13" fillId="0" borderId="0" xfId="108" applyFont="1">
      <alignment/>
      <protection/>
    </xf>
    <xf numFmtId="2" fontId="95" fillId="0" borderId="0" xfId="143" applyNumberFormat="1" applyFont="1" applyBorder="1">
      <alignment/>
      <protection/>
    </xf>
    <xf numFmtId="0" fontId="10" fillId="0" borderId="0" xfId="108" applyFont="1">
      <alignment/>
      <protection/>
    </xf>
    <xf numFmtId="0" fontId="4" fillId="0" borderId="0" xfId="108" applyFont="1">
      <alignment/>
      <protection/>
    </xf>
    <xf numFmtId="2" fontId="10" fillId="0" borderId="0" xfId="143" applyNumberFormat="1" applyFont="1">
      <alignment/>
      <protection/>
    </xf>
    <xf numFmtId="0" fontId="10" fillId="0" borderId="0" xfId="108" applyFont="1" applyBorder="1" applyAlignment="1">
      <alignment/>
      <protection/>
    </xf>
    <xf numFmtId="185" fontId="10" fillId="0" borderId="0" xfId="143" applyNumberFormat="1" applyFont="1" applyAlignment="1">
      <alignment/>
      <protection/>
    </xf>
    <xf numFmtId="185" fontId="10" fillId="0" borderId="0" xfId="143" applyNumberFormat="1" applyFont="1">
      <alignment/>
      <protection/>
    </xf>
    <xf numFmtId="2" fontId="10" fillId="0" borderId="0" xfId="143" applyNumberFormat="1" applyFont="1" applyAlignment="1">
      <alignment horizontal="center"/>
      <protection/>
    </xf>
    <xf numFmtId="2" fontId="96" fillId="0" borderId="0" xfId="143" applyNumberFormat="1" applyFont="1" applyBorder="1" applyAlignment="1">
      <alignment/>
      <protection/>
    </xf>
    <xf numFmtId="2" fontId="95" fillId="0" borderId="0" xfId="143" applyNumberFormat="1" applyFont="1">
      <alignment/>
      <protection/>
    </xf>
    <xf numFmtId="1" fontId="10" fillId="0" borderId="0" xfId="143" applyNumberFormat="1" applyFont="1">
      <alignment/>
      <protection/>
    </xf>
    <xf numFmtId="2" fontId="95" fillId="0" borderId="0" xfId="143" applyNumberFormat="1" applyFont="1" applyAlignment="1">
      <alignment/>
      <protection/>
    </xf>
    <xf numFmtId="200" fontId="10" fillId="0" borderId="0" xfId="143" applyNumberFormat="1" applyFont="1">
      <alignment/>
      <protection/>
    </xf>
    <xf numFmtId="2" fontId="11" fillId="0" borderId="0" xfId="143" applyNumberFormat="1" applyFont="1" applyFill="1">
      <alignment/>
      <protection/>
    </xf>
    <xf numFmtId="2" fontId="10" fillId="0" borderId="0" xfId="143" applyNumberFormat="1" applyFont="1" applyFill="1">
      <alignment/>
      <protection/>
    </xf>
    <xf numFmtId="176" fontId="10" fillId="0" borderId="0" xfId="90" applyFont="1" applyFill="1" applyAlignment="1">
      <alignment/>
    </xf>
    <xf numFmtId="183" fontId="97" fillId="0" borderId="0" xfId="143" applyNumberFormat="1" applyFont="1" applyFill="1" applyAlignment="1">
      <alignment/>
      <protection/>
    </xf>
    <xf numFmtId="183" fontId="4" fillId="0" borderId="0" xfId="143" applyNumberFormat="1" applyFont="1" applyFill="1" applyAlignment="1">
      <alignment/>
      <protection/>
    </xf>
    <xf numFmtId="176" fontId="95" fillId="0" borderId="0" xfId="90" applyFont="1" applyFill="1" applyAlignment="1">
      <alignment/>
    </xf>
    <xf numFmtId="2" fontId="10" fillId="0" borderId="0" xfId="143" applyNumberFormat="1" applyFont="1" applyFill="1" applyAlignment="1">
      <alignment horizontal="center"/>
      <protection/>
    </xf>
    <xf numFmtId="2" fontId="95" fillId="0" borderId="0" xfId="143" applyNumberFormat="1" applyFont="1" applyFill="1">
      <alignment/>
      <protection/>
    </xf>
    <xf numFmtId="2" fontId="95" fillId="0" borderId="0" xfId="143" applyNumberFormat="1" applyFont="1" applyFill="1" applyAlignment="1">
      <alignment/>
      <protection/>
    </xf>
    <xf numFmtId="2" fontId="11" fillId="0" borderId="0" xfId="143" applyNumberFormat="1" applyFont="1" applyFill="1" applyAlignment="1">
      <alignment horizontal="right"/>
      <protection/>
    </xf>
    <xf numFmtId="176" fontId="11" fillId="0" borderId="0" xfId="90" applyFont="1" applyFill="1" applyAlignment="1">
      <alignment/>
    </xf>
    <xf numFmtId="2" fontId="10" fillId="0" borderId="0" xfId="143" applyNumberFormat="1" applyFont="1" applyFill="1" applyAlignment="1">
      <alignment/>
      <protection/>
    </xf>
    <xf numFmtId="2" fontId="12" fillId="0" borderId="0" xfId="143" applyNumberFormat="1" applyFont="1" applyFill="1">
      <alignment/>
      <protection/>
    </xf>
    <xf numFmtId="0" fontId="98" fillId="0" borderId="0" xfId="108" applyFont="1" applyBorder="1" applyAlignment="1">
      <alignment/>
      <protection/>
    </xf>
    <xf numFmtId="203" fontId="10" fillId="0" borderId="0" xfId="108" applyNumberFormat="1" applyFont="1" applyBorder="1" applyAlignment="1">
      <alignment/>
      <protection/>
    </xf>
    <xf numFmtId="0" fontId="95" fillId="0" borderId="0" xfId="108" applyFont="1" applyBorder="1" applyAlignment="1">
      <alignment/>
      <protection/>
    </xf>
    <xf numFmtId="0" fontId="11" fillId="0" borderId="0" xfId="108" applyFont="1" applyBorder="1" applyAlignment="1">
      <alignment/>
      <protection/>
    </xf>
    <xf numFmtId="203" fontId="11" fillId="0" borderId="0" xfId="108" applyNumberFormat="1" applyFont="1" applyBorder="1" applyAlignment="1">
      <alignment/>
      <protection/>
    </xf>
    <xf numFmtId="0" fontId="0" fillId="0" borderId="0" xfId="108" applyBorder="1">
      <alignment/>
      <protection/>
    </xf>
    <xf numFmtId="203" fontId="95" fillId="0" borderId="0" xfId="108" applyNumberFormat="1" applyFont="1" applyBorder="1" applyAlignment="1">
      <alignment/>
      <protection/>
    </xf>
    <xf numFmtId="0" fontId="99" fillId="0" borderId="0" xfId="108" applyFont="1" applyBorder="1" applyAlignment="1">
      <alignment/>
      <protection/>
    </xf>
    <xf numFmtId="203" fontId="99" fillId="0" borderId="0" xfId="108" applyNumberFormat="1" applyFont="1" applyBorder="1" applyAlignment="1">
      <alignment/>
      <protection/>
    </xf>
    <xf numFmtId="0" fontId="9" fillId="41" borderId="0" xfId="108" applyFont="1" applyFill="1" applyBorder="1" applyAlignment="1" applyProtection="1">
      <alignment vertical="center" wrapText="1"/>
      <protection/>
    </xf>
    <xf numFmtId="2" fontId="9" fillId="41" borderId="0" xfId="108" applyNumberFormat="1" applyFont="1" applyFill="1" applyBorder="1" applyAlignment="1" applyProtection="1">
      <alignment vertical="center" wrapText="1"/>
      <protection/>
    </xf>
    <xf numFmtId="4" fontId="9" fillId="41" borderId="0" xfId="108" applyNumberFormat="1" applyFont="1" applyFill="1" applyBorder="1" applyAlignment="1" applyProtection="1">
      <alignment vertical="center" wrapText="1"/>
      <protection/>
    </xf>
    <xf numFmtId="0" fontId="13" fillId="41" borderId="0" xfId="108" applyFont="1" applyFill="1" applyBorder="1" applyAlignment="1" applyProtection="1">
      <alignment vertical="center" wrapText="1"/>
      <protection/>
    </xf>
    <xf numFmtId="4" fontId="13" fillId="41" borderId="0" xfId="108" applyNumberFormat="1" applyFont="1" applyFill="1" applyBorder="1" applyAlignment="1" applyProtection="1">
      <alignment vertical="center" wrapText="1"/>
      <protection/>
    </xf>
    <xf numFmtId="10" fontId="9" fillId="42" borderId="18" xfId="157" applyNumberFormat="1" applyFont="1" applyFill="1" applyBorder="1" applyAlignment="1" applyProtection="1">
      <alignment horizontal="center" vertical="center"/>
      <protection locked="0"/>
    </xf>
    <xf numFmtId="0" fontId="13" fillId="41" borderId="0" xfId="108" applyFont="1" applyFill="1" applyBorder="1" applyProtection="1">
      <alignment/>
      <protection/>
    </xf>
    <xf numFmtId="2" fontId="95" fillId="41" borderId="0" xfId="143" applyNumberFormat="1" applyFont="1" applyFill="1" applyBorder="1" applyAlignment="1" applyProtection="1">
      <alignment/>
      <protection/>
    </xf>
    <xf numFmtId="2" fontId="95" fillId="41" borderId="0" xfId="143" applyNumberFormat="1" applyFont="1" applyFill="1" applyBorder="1" applyProtection="1">
      <alignment/>
      <protection/>
    </xf>
    <xf numFmtId="2" fontId="11" fillId="33" borderId="19" xfId="143" applyNumberFormat="1" applyFont="1" applyFill="1" applyBorder="1" applyAlignment="1" applyProtection="1">
      <alignment horizontal="center" vertical="center" wrapText="1"/>
      <protection/>
    </xf>
    <xf numFmtId="2" fontId="95" fillId="41" borderId="0" xfId="143" applyNumberFormat="1" applyFont="1" applyFill="1" applyBorder="1" applyAlignment="1" applyProtection="1">
      <alignment/>
      <protection locked="0"/>
    </xf>
    <xf numFmtId="0" fontId="9" fillId="41" borderId="0" xfId="108" applyFont="1" applyFill="1" applyProtection="1">
      <alignment/>
      <protection/>
    </xf>
    <xf numFmtId="2" fontId="99" fillId="41" borderId="0" xfId="143" applyNumberFormat="1" applyFont="1" applyFill="1" applyBorder="1" applyProtection="1">
      <alignment/>
      <protection/>
    </xf>
    <xf numFmtId="185" fontId="11" fillId="0" borderId="0" xfId="143" applyNumberFormat="1" applyFont="1" applyAlignment="1">
      <alignment/>
      <protection/>
    </xf>
    <xf numFmtId="2" fontId="99" fillId="0" borderId="0" xfId="143" applyNumberFormat="1" applyFont="1" applyBorder="1">
      <alignment/>
      <protection/>
    </xf>
    <xf numFmtId="2" fontId="99" fillId="0" borderId="0" xfId="143" applyNumberFormat="1" applyFont="1" applyAlignment="1">
      <alignment/>
      <protection/>
    </xf>
    <xf numFmtId="183" fontId="100" fillId="0" borderId="0" xfId="143" applyNumberFormat="1" applyFont="1" applyFill="1" applyAlignment="1">
      <alignment/>
      <protection/>
    </xf>
    <xf numFmtId="183" fontId="5" fillId="0" borderId="0" xfId="143" applyNumberFormat="1" applyFont="1" applyFill="1" applyAlignment="1">
      <alignment/>
      <protection/>
    </xf>
    <xf numFmtId="176" fontId="99" fillId="0" borderId="0" xfId="90" applyFont="1" applyFill="1" applyAlignment="1">
      <alignment/>
    </xf>
    <xf numFmtId="2" fontId="99" fillId="0" borderId="0" xfId="143" applyNumberFormat="1" applyFont="1" applyFill="1">
      <alignment/>
      <protection/>
    </xf>
    <xf numFmtId="2" fontId="99" fillId="0" borderId="0" xfId="143" applyNumberFormat="1" applyFont="1">
      <alignment/>
      <protection/>
    </xf>
    <xf numFmtId="0" fontId="34" fillId="0" borderId="0" xfId="108" applyFont="1">
      <alignment/>
      <protection/>
    </xf>
    <xf numFmtId="0" fontId="9" fillId="41" borderId="0" xfId="108" applyFont="1" applyFill="1" applyBorder="1" applyProtection="1">
      <alignment/>
      <protection/>
    </xf>
    <xf numFmtId="2" fontId="99" fillId="41" borderId="0" xfId="143" applyNumberFormat="1" applyFont="1" applyFill="1" applyBorder="1" applyAlignment="1" applyProtection="1">
      <alignment/>
      <protection locked="0"/>
    </xf>
    <xf numFmtId="183" fontId="100" fillId="0" borderId="0" xfId="143" applyNumberFormat="1" applyFont="1" applyAlignment="1">
      <alignment/>
      <protection/>
    </xf>
    <xf numFmtId="0" fontId="94" fillId="0" borderId="0" xfId="0" applyFont="1" applyBorder="1" applyAlignment="1" applyProtection="1">
      <alignment/>
      <protection locked="0"/>
    </xf>
    <xf numFmtId="0" fontId="97" fillId="0" borderId="0" xfId="0" applyFont="1" applyBorder="1" applyAlignment="1" applyProtection="1">
      <alignment vertical="center"/>
      <protection locked="0"/>
    </xf>
    <xf numFmtId="2" fontId="95" fillId="41" borderId="0" xfId="143" applyNumberFormat="1" applyFont="1" applyFill="1" applyBorder="1" applyAlignment="1" applyProtection="1">
      <alignment horizontal="center"/>
      <protection/>
    </xf>
    <xf numFmtId="2" fontId="95" fillId="41" borderId="0" xfId="143" applyNumberFormat="1" applyFont="1" applyFill="1" applyBorder="1" applyProtection="1">
      <alignment/>
      <protection locked="0"/>
    </xf>
    <xf numFmtId="0" fontId="94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0" fontId="13" fillId="41" borderId="0" xfId="108" applyNumberFormat="1" applyFont="1" applyFill="1" applyBorder="1" applyAlignment="1" applyProtection="1">
      <alignment horizontal="center" vertical="center" wrapText="1"/>
      <protection/>
    </xf>
    <xf numFmtId="10" fontId="9" fillId="41" borderId="0" xfId="108" applyNumberFormat="1" applyFont="1" applyFill="1" applyBorder="1" applyAlignment="1" applyProtection="1">
      <alignment horizontal="center" vertical="center" wrapText="1"/>
      <protection/>
    </xf>
    <xf numFmtId="44" fontId="4" fillId="42" borderId="20" xfId="0" applyNumberFormat="1" applyFont="1" applyFill="1" applyBorder="1" applyAlignment="1" applyProtection="1">
      <alignment horizontal="center" vertical="center"/>
      <protection locked="0"/>
    </xf>
    <xf numFmtId="44" fontId="4" fillId="42" borderId="7" xfId="0" applyNumberFormat="1" applyFont="1" applyFill="1" applyBorder="1" applyAlignment="1" applyProtection="1">
      <alignment horizontal="center" vertical="center"/>
      <protection locked="0"/>
    </xf>
    <xf numFmtId="0" fontId="13" fillId="41" borderId="0" xfId="108" applyFont="1" applyFill="1" applyBorder="1" applyAlignment="1" applyProtection="1">
      <alignment horizontal="left" vertical="center" wrapText="1"/>
      <protection/>
    </xf>
    <xf numFmtId="0" fontId="9" fillId="41" borderId="0" xfId="108" applyFont="1" applyFill="1" applyBorder="1" applyAlignment="1" applyProtection="1">
      <alignment horizontal="right" vertical="center" wrapText="1"/>
      <protection/>
    </xf>
    <xf numFmtId="2" fontId="11" fillId="33" borderId="21" xfId="143" applyNumberFormat="1" applyFont="1" applyFill="1" applyBorder="1" applyAlignment="1" applyProtection="1">
      <alignment horizontal="center" vertical="center" wrapText="1"/>
      <protection/>
    </xf>
    <xf numFmtId="2" fontId="11" fillId="33" borderId="22" xfId="143" applyNumberFormat="1" applyFont="1" applyFill="1" applyBorder="1" applyAlignment="1" applyProtection="1">
      <alignment horizontal="center" vertical="center" wrapText="1"/>
      <protection/>
    </xf>
    <xf numFmtId="2" fontId="11" fillId="33" borderId="23" xfId="143" applyNumberFormat="1" applyFont="1" applyFill="1" applyBorder="1" applyAlignment="1" applyProtection="1">
      <alignment horizontal="center" vertical="center" wrapText="1"/>
      <protection/>
    </xf>
    <xf numFmtId="2" fontId="95" fillId="41" borderId="0" xfId="143" applyNumberFormat="1" applyFont="1" applyFill="1" applyBorder="1" applyAlignment="1" applyProtection="1">
      <alignment horizontal="center"/>
      <protection locked="0"/>
    </xf>
    <xf numFmtId="2" fontId="94" fillId="41" borderId="0" xfId="143" applyNumberFormat="1" applyFont="1" applyFill="1" applyBorder="1" applyProtection="1">
      <alignment/>
      <protection locked="0"/>
    </xf>
    <xf numFmtId="198" fontId="99" fillId="41" borderId="0" xfId="143" applyNumberFormat="1" applyFont="1" applyFill="1" applyBorder="1" applyProtection="1">
      <alignment/>
      <protection locked="0"/>
    </xf>
    <xf numFmtId="204" fontId="95" fillId="41" borderId="0" xfId="143" applyNumberFormat="1" applyFont="1" applyFill="1" applyBorder="1" applyAlignment="1" applyProtection="1">
      <alignment horizontal="center"/>
      <protection locked="0"/>
    </xf>
    <xf numFmtId="4" fontId="95" fillId="41" borderId="0" xfId="143" applyNumberFormat="1" applyFont="1" applyFill="1" applyBorder="1" applyProtection="1">
      <alignment/>
      <protection locked="0"/>
    </xf>
    <xf numFmtId="4" fontId="99" fillId="41" borderId="24" xfId="143" applyNumberFormat="1" applyFont="1" applyFill="1" applyBorder="1" applyProtection="1">
      <alignment/>
      <protection locked="0"/>
    </xf>
    <xf numFmtId="4" fontId="95" fillId="41" borderId="24" xfId="143" applyNumberFormat="1" applyFont="1" applyFill="1" applyBorder="1" applyProtection="1">
      <alignment/>
      <protection locked="0"/>
    </xf>
    <xf numFmtId="4" fontId="99" fillId="41" borderId="0" xfId="143" applyNumberFormat="1" applyFont="1" applyFill="1" applyBorder="1" applyProtection="1">
      <alignment/>
      <protection locked="0"/>
    </xf>
    <xf numFmtId="0" fontId="95" fillId="41" borderId="0" xfId="108" applyFont="1" applyFill="1" applyProtection="1">
      <alignment/>
      <protection locked="0"/>
    </xf>
    <xf numFmtId="2" fontId="95" fillId="41" borderId="0" xfId="143" applyNumberFormat="1" applyFont="1" applyFill="1" applyProtection="1">
      <alignment/>
      <protection locked="0"/>
    </xf>
    <xf numFmtId="2" fontId="99" fillId="41" borderId="0" xfId="143" applyNumberFormat="1" applyFont="1" applyFill="1" applyBorder="1" applyProtection="1">
      <alignment/>
      <protection locked="0"/>
    </xf>
    <xf numFmtId="0" fontId="99" fillId="41" borderId="0" xfId="108" applyFont="1" applyFill="1" applyBorder="1" applyAlignment="1" applyProtection="1">
      <alignment/>
      <protection locked="0"/>
    </xf>
    <xf numFmtId="4" fontId="12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143" applyNumberFormat="1" applyFont="1" applyFill="1" applyBorder="1" applyAlignment="1" applyProtection="1">
      <alignment horizontal="center" vertical="center" wrapText="1"/>
      <protection/>
    </xf>
    <xf numFmtId="2" fontId="0" fillId="0" borderId="7" xfId="143" applyNumberFormat="1" applyFont="1" applyFill="1" applyBorder="1" applyAlignment="1" applyProtection="1">
      <alignment horizontal="left" vertical="center" wrapText="1"/>
      <protection/>
    </xf>
    <xf numFmtId="203" fontId="0" fillId="0" borderId="7" xfId="143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2" fontId="12" fillId="41" borderId="28" xfId="143" applyNumberFormat="1" applyFont="1" applyFill="1" applyBorder="1" applyAlignment="1" applyProtection="1">
      <alignment/>
      <protection locked="0"/>
    </xf>
    <xf numFmtId="2" fontId="12" fillId="41" borderId="25" xfId="143" applyNumberFormat="1" applyFont="1" applyFill="1" applyBorder="1" applyProtection="1">
      <alignment/>
      <protection locked="0"/>
    </xf>
    <xf numFmtId="2" fontId="12" fillId="41" borderId="25" xfId="143" applyNumberFormat="1" applyFont="1" applyFill="1" applyBorder="1" applyAlignment="1" applyProtection="1">
      <alignment horizontal="center"/>
      <protection locked="0"/>
    </xf>
    <xf numFmtId="2" fontId="101" fillId="41" borderId="25" xfId="143" applyNumberFormat="1" applyFont="1" applyFill="1" applyBorder="1" applyAlignment="1" applyProtection="1">
      <alignment/>
      <protection locked="0"/>
    </xf>
    <xf numFmtId="2" fontId="102" fillId="41" borderId="25" xfId="143" applyNumberFormat="1" applyFont="1" applyFill="1" applyBorder="1" applyProtection="1">
      <alignment/>
      <protection locked="0"/>
    </xf>
    <xf numFmtId="2" fontId="101" fillId="41" borderId="25" xfId="143" applyNumberFormat="1" applyFont="1" applyFill="1" applyBorder="1" applyProtection="1">
      <alignment/>
      <protection locked="0"/>
    </xf>
    <xf numFmtId="2" fontId="102" fillId="41" borderId="29" xfId="143" applyNumberFormat="1" applyFont="1" applyFill="1" applyBorder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2" fontId="5" fillId="0" borderId="0" xfId="143" applyNumberFormat="1" applyFont="1" applyFill="1" applyBorder="1" applyAlignment="1" applyProtection="1">
      <alignment horizontal="left" vertical="center" wrapText="1"/>
      <protection locked="0"/>
    </xf>
    <xf numFmtId="0" fontId="0" fillId="38" borderId="31" xfId="0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43" borderId="7" xfId="0" applyFill="1" applyBorder="1" applyAlignment="1" applyProtection="1">
      <alignment/>
      <protection/>
    </xf>
    <xf numFmtId="0" fontId="34" fillId="43" borderId="7" xfId="0" applyFont="1" applyFill="1" applyBorder="1" applyAlignment="1" applyProtection="1">
      <alignment horizontal="center" vertical="center"/>
      <protection/>
    </xf>
    <xf numFmtId="0" fontId="0" fillId="44" borderId="31" xfId="0" applyFill="1" applyBorder="1" applyAlignment="1" applyProtection="1">
      <alignment/>
      <protection/>
    </xf>
    <xf numFmtId="44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41" borderId="0" xfId="108" applyFont="1" applyFill="1" applyBorder="1" applyAlignment="1" applyProtection="1">
      <alignment horizontal="left" vertical="center" wrapText="1"/>
      <protection/>
    </xf>
    <xf numFmtId="2" fontId="95" fillId="41" borderId="0" xfId="143" applyNumberFormat="1" applyFont="1" applyFill="1" applyBorder="1" applyAlignment="1" applyProtection="1">
      <alignment horizontal="center"/>
      <protection locked="0"/>
    </xf>
    <xf numFmtId="2" fontId="11" fillId="33" borderId="32" xfId="143" applyNumberFormat="1" applyFont="1" applyFill="1" applyBorder="1" applyAlignment="1" applyProtection="1">
      <alignment horizontal="center" vertical="center" wrapText="1"/>
      <protection/>
    </xf>
    <xf numFmtId="2" fontId="11" fillId="33" borderId="33" xfId="143" applyNumberFormat="1" applyFont="1" applyFill="1" applyBorder="1" applyAlignment="1" applyProtection="1">
      <alignment horizontal="center" vertical="center" wrapText="1"/>
      <protection/>
    </xf>
    <xf numFmtId="2" fontId="11" fillId="33" borderId="34" xfId="143" applyNumberFormat="1" applyFont="1" applyFill="1" applyBorder="1" applyAlignment="1" applyProtection="1">
      <alignment horizontal="center" vertical="center" wrapText="1"/>
      <protection/>
    </xf>
    <xf numFmtId="44" fontId="4" fillId="42" borderId="35" xfId="0" applyNumberFormat="1" applyFont="1" applyFill="1" applyBorder="1" applyAlignment="1" applyProtection="1">
      <alignment horizontal="center" vertical="center"/>
      <protection locked="0"/>
    </xf>
    <xf numFmtId="44" fontId="4" fillId="0" borderId="7" xfId="0" applyNumberFormat="1" applyFont="1" applyFill="1" applyBorder="1" applyAlignment="1" applyProtection="1">
      <alignment horizontal="center" vertical="center"/>
      <protection locked="0"/>
    </xf>
    <xf numFmtId="44" fontId="4" fillId="42" borderId="36" xfId="0" applyNumberFormat="1" applyFont="1" applyFill="1" applyBorder="1" applyAlignment="1" applyProtection="1">
      <alignment horizontal="center" vertical="center"/>
      <protection locked="0"/>
    </xf>
    <xf numFmtId="0" fontId="45" fillId="43" borderId="7" xfId="0" applyFont="1" applyFill="1" applyBorder="1" applyAlignment="1" applyProtection="1">
      <alignment horizontal="center" textRotation="90" wrapText="1" readingOrder="1"/>
      <protection/>
    </xf>
    <xf numFmtId="2" fontId="11" fillId="33" borderId="9" xfId="143" applyNumberFormat="1" applyFont="1" applyFill="1" applyBorder="1" applyAlignment="1" applyProtection="1">
      <alignment horizontal="center" vertical="center" wrapText="1"/>
      <protection/>
    </xf>
    <xf numFmtId="0" fontId="0" fillId="44" borderId="31" xfId="0" applyFill="1" applyBorder="1" applyAlignment="1" applyProtection="1">
      <alignment horizontal="center" vertical="center"/>
      <protection locked="0"/>
    </xf>
    <xf numFmtId="43" fontId="13" fillId="0" borderId="0" xfId="0" applyNumberFormat="1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0" fillId="38" borderId="31" xfId="0" applyNumberFormat="1" applyFill="1" applyBorder="1" applyAlignment="1" applyProtection="1">
      <alignment horizontal="center" vertical="center"/>
      <protection locked="0"/>
    </xf>
    <xf numFmtId="43" fontId="0" fillId="0" borderId="0" xfId="0" applyNumberFormat="1" applyAlignment="1" applyProtection="1">
      <alignment/>
      <protection locked="0"/>
    </xf>
    <xf numFmtId="44" fontId="4" fillId="42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0" xfId="143" applyNumberFormat="1" applyFont="1" applyFill="1" applyBorder="1" applyAlignment="1" applyProtection="1">
      <alignment horizontal="center" vertical="center" wrapText="1"/>
      <protection/>
    </xf>
    <xf numFmtId="2" fontId="0" fillId="0" borderId="0" xfId="143" applyNumberFormat="1" applyFont="1" applyFill="1" applyBorder="1" applyAlignment="1" applyProtection="1">
      <alignment horizontal="left" vertical="center" wrapText="1"/>
      <protection/>
    </xf>
    <xf numFmtId="203" fontId="0" fillId="0" borderId="0" xfId="143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28" xfId="0" applyBorder="1" applyAlignment="1">
      <alignment/>
    </xf>
    <xf numFmtId="4" fontId="0" fillId="0" borderId="0" xfId="0" applyNumberFormat="1" applyFont="1" applyBorder="1" applyAlignment="1" applyProtection="1">
      <alignment vertical="center"/>
      <protection locked="0"/>
    </xf>
    <xf numFmtId="0" fontId="0" fillId="0" borderId="29" xfId="0" applyBorder="1" applyAlignment="1">
      <alignment/>
    </xf>
    <xf numFmtId="4" fontId="97" fillId="0" borderId="38" xfId="0" applyNumberFormat="1" applyFont="1" applyBorder="1" applyAlignment="1" applyProtection="1">
      <alignment horizontal="center" vertical="center"/>
      <protection locked="0"/>
    </xf>
    <xf numFmtId="0" fontId="97" fillId="0" borderId="38" xfId="0" applyFont="1" applyBorder="1" applyAlignment="1" applyProtection="1">
      <alignment horizontal="center" vertical="center"/>
      <protection locked="0"/>
    </xf>
    <xf numFmtId="4" fontId="97" fillId="0" borderId="0" xfId="0" applyNumberFormat="1" applyFont="1" applyBorder="1" applyAlignment="1" applyProtection="1">
      <alignment horizontal="center" vertical="center"/>
      <protection locked="0"/>
    </xf>
    <xf numFmtId="0" fontId="97" fillId="0" borderId="0" xfId="0" applyFont="1" applyBorder="1" applyAlignment="1" applyProtection="1">
      <alignment horizontal="center" vertical="center"/>
      <protection locked="0"/>
    </xf>
    <xf numFmtId="14" fontId="9" fillId="42" borderId="39" xfId="0" applyNumberFormat="1" applyFont="1" applyFill="1" applyBorder="1" applyAlignment="1" applyProtection="1">
      <alignment horizontal="center" vertical="center"/>
      <protection locked="0"/>
    </xf>
    <xf numFmtId="14" fontId="9" fillId="42" borderId="40" xfId="0" applyNumberFormat="1" applyFont="1" applyFill="1" applyBorder="1" applyAlignment="1" applyProtection="1">
      <alignment horizontal="center" vertical="center"/>
      <protection locked="0"/>
    </xf>
    <xf numFmtId="0" fontId="94" fillId="0" borderId="0" xfId="0" applyFont="1" applyBorder="1" applyAlignment="1" applyProtection="1">
      <alignment horizontal="center" vertical="center"/>
      <protection locked="0"/>
    </xf>
    <xf numFmtId="0" fontId="103" fillId="0" borderId="9" xfId="0" applyFont="1" applyBorder="1" applyAlignment="1" applyProtection="1">
      <alignment horizontal="center" vertical="center"/>
      <protection locked="0"/>
    </xf>
    <xf numFmtId="4" fontId="94" fillId="0" borderId="0" xfId="0" applyNumberFormat="1" applyFont="1" applyBorder="1" applyAlignment="1" applyProtection="1">
      <alignment horizontal="center" vertical="center"/>
      <protection locked="0"/>
    </xf>
    <xf numFmtId="0" fontId="94" fillId="0" borderId="24" xfId="0" applyFont="1" applyBorder="1" applyAlignment="1" applyProtection="1">
      <alignment horizontal="center" vertical="center"/>
      <protection locked="0"/>
    </xf>
    <xf numFmtId="4" fontId="0" fillId="0" borderId="38" xfId="0" applyNumberForma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4" fillId="0" borderId="7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104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2" fontId="95" fillId="41" borderId="0" xfId="143" applyNumberFormat="1" applyFont="1" applyFill="1" applyBorder="1" applyAlignment="1" applyProtection="1">
      <alignment horizontal="center"/>
      <protection locked="0"/>
    </xf>
    <xf numFmtId="4" fontId="99" fillId="41" borderId="38" xfId="143" applyNumberFormat="1" applyFont="1" applyFill="1" applyBorder="1" applyAlignment="1" applyProtection="1">
      <alignment horizontal="center"/>
      <protection locked="0"/>
    </xf>
    <xf numFmtId="2" fontId="103" fillId="41" borderId="0" xfId="143" applyNumberFormat="1" applyFont="1" applyFill="1" applyBorder="1" applyAlignment="1" applyProtection="1">
      <alignment horizontal="center" vertical="center"/>
      <protection locked="0"/>
    </xf>
    <xf numFmtId="2" fontId="11" fillId="33" borderId="41" xfId="143" applyNumberFormat="1" applyFont="1" applyFill="1" applyBorder="1" applyAlignment="1" applyProtection="1">
      <alignment horizontal="center" vertical="center" wrapText="1"/>
      <protection/>
    </xf>
    <xf numFmtId="2" fontId="11" fillId="33" borderId="21" xfId="143" applyNumberFormat="1" applyFont="1" applyFill="1" applyBorder="1" applyAlignment="1" applyProtection="1">
      <alignment horizontal="center" vertical="center" wrapText="1"/>
      <protection/>
    </xf>
    <xf numFmtId="2" fontId="100" fillId="41" borderId="42" xfId="143" applyNumberFormat="1" applyFont="1" applyFill="1" applyBorder="1" applyAlignment="1" applyProtection="1">
      <alignment horizontal="left" vertical="center" wrapText="1"/>
      <protection locked="0"/>
    </xf>
    <xf numFmtId="2" fontId="11" fillId="33" borderId="43" xfId="143" applyNumberFormat="1" applyFont="1" applyFill="1" applyBorder="1" applyAlignment="1" applyProtection="1">
      <alignment horizontal="center" vertical="center" wrapText="1"/>
      <protection/>
    </xf>
    <xf numFmtId="2" fontId="11" fillId="33" borderId="44" xfId="143" applyNumberFormat="1" applyFont="1" applyFill="1" applyBorder="1" applyAlignment="1" applyProtection="1">
      <alignment horizontal="center" vertical="center" wrapText="1"/>
      <protection/>
    </xf>
    <xf numFmtId="2" fontId="11" fillId="33" borderId="32" xfId="143" applyNumberFormat="1" applyFont="1" applyFill="1" applyBorder="1" applyAlignment="1" applyProtection="1">
      <alignment horizontal="center" vertical="center" wrapText="1"/>
      <protection/>
    </xf>
    <xf numFmtId="4" fontId="99" fillId="41" borderId="0" xfId="143" applyNumberFormat="1" applyFont="1" applyFill="1" applyBorder="1" applyAlignment="1" applyProtection="1">
      <alignment horizontal="center"/>
      <protection locked="0"/>
    </xf>
    <xf numFmtId="2" fontId="11" fillId="0" borderId="0" xfId="143" applyNumberFormat="1" applyFont="1" applyFill="1" applyAlignment="1">
      <alignment horizontal="right"/>
      <protection/>
    </xf>
    <xf numFmtId="2" fontId="10" fillId="0" borderId="0" xfId="143" applyNumberFormat="1" applyFont="1" applyBorder="1" applyAlignment="1">
      <alignment horizontal="right"/>
      <protection/>
    </xf>
    <xf numFmtId="2" fontId="10" fillId="0" borderId="0" xfId="143" applyNumberFormat="1" applyFont="1" applyFill="1" applyAlignment="1">
      <alignment horizontal="center"/>
      <protection/>
    </xf>
    <xf numFmtId="44" fontId="94" fillId="41" borderId="0" xfId="108" applyNumberFormat="1" applyFont="1" applyFill="1" applyBorder="1" applyAlignment="1" applyProtection="1">
      <alignment horizontal="center"/>
      <protection locked="0"/>
    </xf>
    <xf numFmtId="0" fontId="94" fillId="41" borderId="0" xfId="108" applyFont="1" applyFill="1" applyBorder="1" applyAlignment="1" applyProtection="1">
      <alignment horizontal="center"/>
      <protection locked="0"/>
    </xf>
    <xf numFmtId="2" fontId="11" fillId="33" borderId="33" xfId="143" applyNumberFormat="1" applyFont="1" applyFill="1" applyBorder="1" applyAlignment="1" applyProtection="1">
      <alignment horizontal="center" vertical="center" wrapText="1"/>
      <protection/>
    </xf>
    <xf numFmtId="2" fontId="11" fillId="33" borderId="22" xfId="143" applyNumberFormat="1" applyFont="1" applyFill="1" applyBorder="1" applyAlignment="1" applyProtection="1">
      <alignment horizontal="center" vertical="center" wrapText="1"/>
      <protection/>
    </xf>
    <xf numFmtId="2" fontId="11" fillId="33" borderId="34" xfId="143" applyNumberFormat="1" applyFont="1" applyFill="1" applyBorder="1" applyAlignment="1" applyProtection="1">
      <alignment horizontal="center" vertical="center" wrapText="1"/>
      <protection/>
    </xf>
    <xf numFmtId="2" fontId="11" fillId="33" borderId="23" xfId="143" applyNumberFormat="1" applyFont="1" applyFill="1" applyBorder="1" applyAlignment="1" applyProtection="1">
      <alignment horizontal="center" vertical="center" wrapText="1"/>
      <protection/>
    </xf>
    <xf numFmtId="2" fontId="11" fillId="33" borderId="28" xfId="143" applyNumberFormat="1" applyFont="1" applyFill="1" applyBorder="1" applyAlignment="1" applyProtection="1">
      <alignment horizontal="center" vertical="center" wrapText="1"/>
      <protection/>
    </xf>
    <xf numFmtId="2" fontId="11" fillId="33" borderId="25" xfId="143" applyNumberFormat="1" applyFont="1" applyFill="1" applyBorder="1" applyAlignment="1" applyProtection="1">
      <alignment horizontal="center" vertical="center" wrapText="1"/>
      <protection/>
    </xf>
    <xf numFmtId="0" fontId="13" fillId="41" borderId="0" xfId="108" applyFont="1" applyFill="1" applyBorder="1" applyAlignment="1" applyProtection="1">
      <alignment horizontal="left" vertical="center" wrapText="1"/>
      <protection/>
    </xf>
    <xf numFmtId="0" fontId="9" fillId="41" borderId="0" xfId="108" applyFont="1" applyFill="1" applyBorder="1" applyAlignment="1" applyProtection="1">
      <alignment horizontal="left" vertical="center" wrapText="1"/>
      <protection/>
    </xf>
    <xf numFmtId="0" fontId="9" fillId="41" borderId="0" xfId="108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4" fontId="0" fillId="0" borderId="38" xfId="0" applyNumberFormat="1" applyFont="1" applyBorder="1" applyAlignment="1" applyProtection="1">
      <alignment horizontal="center" vertical="center"/>
      <protection locked="0"/>
    </xf>
    <xf numFmtId="0" fontId="9" fillId="41" borderId="28" xfId="0" applyFont="1" applyFill="1" applyBorder="1" applyAlignment="1" applyProtection="1">
      <alignment horizontal="center" vertical="center"/>
      <protection locked="0"/>
    </xf>
    <xf numFmtId="0" fontId="9" fillId="41" borderId="25" xfId="0" applyFont="1" applyFill="1" applyBorder="1" applyAlignment="1" applyProtection="1">
      <alignment horizontal="center" vertical="center"/>
      <protection locked="0"/>
    </xf>
    <xf numFmtId="0" fontId="9" fillId="41" borderId="29" xfId="0" applyFont="1" applyFill="1" applyBorder="1" applyAlignment="1" applyProtection="1">
      <alignment horizontal="center" vertical="center"/>
      <protection locked="0"/>
    </xf>
    <xf numFmtId="0" fontId="9" fillId="41" borderId="45" xfId="0" applyFont="1" applyFill="1" applyBorder="1" applyAlignment="1" applyProtection="1">
      <alignment vertical="center"/>
      <protection locked="0"/>
    </xf>
    <xf numFmtId="0" fontId="9" fillId="41" borderId="24" xfId="0" applyFont="1" applyFill="1" applyBorder="1" applyAlignment="1" applyProtection="1">
      <alignment horizontal="left" vertical="center"/>
      <protection locked="0"/>
    </xf>
    <xf numFmtId="0" fontId="13" fillId="0" borderId="46" xfId="0" applyFont="1" applyBorder="1" applyAlignment="1" applyProtection="1">
      <alignment horizontal="left"/>
      <protection locked="0"/>
    </xf>
    <xf numFmtId="0" fontId="9" fillId="41" borderId="24" xfId="0" applyFont="1" applyFill="1" applyBorder="1" applyAlignment="1" applyProtection="1">
      <alignment horizontal="center" vertical="center"/>
      <protection locked="0"/>
    </xf>
    <xf numFmtId="0" fontId="9" fillId="41" borderId="24" xfId="0" applyFont="1" applyFill="1" applyBorder="1" applyAlignment="1" applyProtection="1">
      <alignment horizontal="left" vertical="center"/>
      <protection locked="0"/>
    </xf>
    <xf numFmtId="0" fontId="9" fillId="41" borderId="47" xfId="0" applyFont="1" applyFill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9" fillId="41" borderId="48" xfId="0" applyFont="1" applyFill="1" applyBorder="1" applyAlignment="1" applyProtection="1">
      <alignment horizontal="left" vertical="center"/>
      <protection locked="0"/>
    </xf>
    <xf numFmtId="0" fontId="9" fillId="41" borderId="38" xfId="0" applyFont="1" applyFill="1" applyBorder="1" applyAlignment="1" applyProtection="1">
      <alignment horizontal="left" vertical="center" wrapText="1"/>
      <protection locked="0"/>
    </xf>
    <xf numFmtId="0" fontId="9" fillId="41" borderId="49" xfId="0" applyFont="1" applyFill="1" applyBorder="1" applyAlignment="1" applyProtection="1">
      <alignment horizontal="left" vertical="center" wrapText="1"/>
      <protection locked="0"/>
    </xf>
    <xf numFmtId="0" fontId="9" fillId="41" borderId="5" xfId="0" applyFont="1" applyFill="1" applyBorder="1" applyAlignment="1" applyProtection="1">
      <alignment horizontal="center" vertical="center"/>
      <protection locked="0"/>
    </xf>
    <xf numFmtId="0" fontId="9" fillId="41" borderId="39" xfId="0" applyFont="1" applyFill="1" applyBorder="1" applyAlignment="1" applyProtection="1">
      <alignment horizontal="center" vertical="center"/>
      <protection locked="0"/>
    </xf>
    <xf numFmtId="0" fontId="9" fillId="41" borderId="40" xfId="0" applyFont="1" applyFill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9" fillId="41" borderId="45" xfId="0" applyFont="1" applyFill="1" applyBorder="1" applyAlignment="1" applyProtection="1">
      <alignment horizontal="left" vertical="center"/>
      <protection locked="0"/>
    </xf>
    <xf numFmtId="0" fontId="9" fillId="41" borderId="24" xfId="0" applyFont="1" applyFill="1" applyBorder="1" applyAlignment="1" applyProtection="1">
      <alignment horizontal="left" vertical="center" wrapText="1"/>
      <protection locked="0"/>
    </xf>
    <xf numFmtId="0" fontId="9" fillId="41" borderId="46" xfId="0" applyFont="1" applyFill="1" applyBorder="1" applyAlignment="1" applyProtection="1">
      <alignment horizontal="left" vertical="center" wrapText="1"/>
      <protection locked="0"/>
    </xf>
    <xf numFmtId="0" fontId="6" fillId="0" borderId="48" xfId="0" applyFont="1" applyBorder="1" applyAlignment="1" applyProtection="1">
      <alignment horizontal="center" wrapText="1"/>
      <protection locked="0"/>
    </xf>
    <xf numFmtId="0" fontId="6" fillId="0" borderId="38" xfId="0" applyFont="1" applyBorder="1" applyAlignment="1" applyProtection="1">
      <alignment horizontal="center" wrapText="1"/>
      <protection locked="0"/>
    </xf>
    <xf numFmtId="0" fontId="9" fillId="41" borderId="50" xfId="0" applyFont="1" applyFill="1" applyBorder="1" applyAlignment="1" applyProtection="1">
      <alignment vertical="center"/>
      <protection locked="0"/>
    </xf>
    <xf numFmtId="0" fontId="9" fillId="41" borderId="39" xfId="0" applyFont="1" applyFill="1" applyBorder="1" applyAlignment="1" applyProtection="1">
      <alignment horizontal="left" vertical="center" wrapText="1"/>
      <protection locked="0"/>
    </xf>
    <xf numFmtId="0" fontId="9" fillId="41" borderId="51" xfId="0" applyFont="1" applyFill="1" applyBorder="1" applyAlignment="1" applyProtection="1">
      <alignment horizontal="left" vertical="center" wrapText="1"/>
      <protection locked="0"/>
    </xf>
    <xf numFmtId="49" fontId="9" fillId="41" borderId="39" xfId="0" applyNumberFormat="1" applyFont="1" applyFill="1" applyBorder="1" applyAlignment="1" applyProtection="1">
      <alignment horizontal="center" vertical="center"/>
      <protection locked="0"/>
    </xf>
    <xf numFmtId="49" fontId="9" fillId="41" borderId="40" xfId="0" applyNumberFormat="1" applyFont="1" applyFill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wrapText="1"/>
      <protection locked="0"/>
    </xf>
    <xf numFmtId="0" fontId="6" fillId="0" borderId="24" xfId="0" applyFont="1" applyBorder="1" applyAlignment="1" applyProtection="1">
      <alignment horizontal="center" wrapText="1"/>
      <protection locked="0"/>
    </xf>
    <xf numFmtId="0" fontId="9" fillId="41" borderId="50" xfId="0" applyFont="1" applyFill="1" applyBorder="1" applyAlignment="1" applyProtection="1">
      <alignment horizontal="left" vertical="center"/>
      <protection locked="0"/>
    </xf>
    <xf numFmtId="0" fontId="9" fillId="41" borderId="39" xfId="0" applyFont="1" applyFill="1" applyBorder="1" applyAlignment="1" applyProtection="1">
      <alignment horizontal="left" vertical="center"/>
      <protection locked="0"/>
    </xf>
    <xf numFmtId="0" fontId="9" fillId="41" borderId="51" xfId="0" applyFont="1" applyFill="1" applyBorder="1" applyAlignment="1" applyProtection="1">
      <alignment horizontal="left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9" fillId="41" borderId="50" xfId="0" applyFont="1" applyFill="1" applyBorder="1" applyAlignment="1" applyProtection="1">
      <alignment horizontal="left" vertical="center" wrapText="1"/>
      <protection locked="0"/>
    </xf>
    <xf numFmtId="0" fontId="9" fillId="41" borderId="52" xfId="0" applyFont="1" applyFill="1" applyBorder="1" applyAlignment="1" applyProtection="1">
      <alignment horizontal="center" vertical="center"/>
      <protection locked="0"/>
    </xf>
    <xf numFmtId="0" fontId="9" fillId="41" borderId="49" xfId="0" applyFont="1" applyFill="1" applyBorder="1" applyAlignment="1" applyProtection="1">
      <alignment horizontal="left" vertical="center"/>
      <protection locked="0"/>
    </xf>
    <xf numFmtId="0" fontId="9" fillId="41" borderId="39" xfId="0" applyFont="1" applyFill="1" applyBorder="1" applyAlignment="1" applyProtection="1">
      <alignment horizontal="center" vertical="center"/>
      <protection locked="0"/>
    </xf>
    <xf numFmtId="0" fontId="9" fillId="41" borderId="40" xfId="0" applyFont="1" applyFill="1" applyBorder="1" applyAlignment="1" applyProtection="1">
      <alignment horizontal="left" vertical="center"/>
      <protection locked="0"/>
    </xf>
    <xf numFmtId="0" fontId="6" fillId="6" borderId="48" xfId="0" applyFont="1" applyFill="1" applyBorder="1" applyAlignment="1" applyProtection="1">
      <alignment horizontal="center" textRotation="90" wrapText="1"/>
      <protection locked="0"/>
    </xf>
    <xf numFmtId="0" fontId="6" fillId="6" borderId="52" xfId="0" applyFont="1" applyFill="1" applyBorder="1" applyAlignment="1" applyProtection="1">
      <alignment horizontal="center" textRotation="90" wrapText="1"/>
      <protection locked="0"/>
    </xf>
    <xf numFmtId="0" fontId="9" fillId="41" borderId="41" xfId="0" applyFont="1" applyFill="1" applyBorder="1" applyAlignment="1" applyProtection="1">
      <alignment horizontal="left" vertical="center" wrapText="1"/>
      <protection locked="0"/>
    </xf>
    <xf numFmtId="0" fontId="9" fillId="41" borderId="9" xfId="0" applyFont="1" applyFill="1" applyBorder="1" applyAlignment="1" applyProtection="1">
      <alignment horizontal="left" vertical="center" wrapText="1"/>
      <protection locked="0"/>
    </xf>
    <xf numFmtId="0" fontId="9" fillId="41" borderId="53" xfId="0" applyFont="1" applyFill="1" applyBorder="1" applyAlignment="1" applyProtection="1">
      <alignment horizontal="left" vertical="center" wrapText="1"/>
      <protection locked="0"/>
    </xf>
    <xf numFmtId="0" fontId="9" fillId="41" borderId="54" xfId="0" applyFont="1" applyFill="1" applyBorder="1" applyAlignment="1" applyProtection="1">
      <alignment horizontal="center" vertical="center"/>
      <protection locked="0"/>
    </xf>
    <xf numFmtId="0" fontId="9" fillId="41" borderId="53" xfId="0" applyFont="1" applyFill="1" applyBorder="1" applyAlignment="1" applyProtection="1">
      <alignment horizontal="left" vertical="center"/>
      <protection locked="0"/>
    </xf>
    <xf numFmtId="0" fontId="9" fillId="41" borderId="55" xfId="0" applyFont="1" applyFill="1" applyBorder="1" applyAlignment="1" applyProtection="1">
      <alignment horizontal="center" vertical="center"/>
      <protection locked="0"/>
    </xf>
    <xf numFmtId="0" fontId="6" fillId="6" borderId="34" xfId="0" applyFont="1" applyFill="1" applyBorder="1" applyAlignment="1" applyProtection="1">
      <alignment horizontal="center" textRotation="90" wrapText="1"/>
      <protection locked="0"/>
    </xf>
    <xf numFmtId="0" fontId="6" fillId="6" borderId="56" xfId="0" applyFont="1" applyFill="1" applyBorder="1" applyAlignment="1" applyProtection="1">
      <alignment horizontal="center" textRotation="90" wrapText="1"/>
      <protection locked="0"/>
    </xf>
    <xf numFmtId="0" fontId="9" fillId="41" borderId="57" xfId="0" applyFont="1" applyFill="1" applyBorder="1" applyAlignment="1" applyProtection="1">
      <alignment horizontal="center" vertical="center"/>
      <protection locked="0"/>
    </xf>
    <xf numFmtId="0" fontId="9" fillId="41" borderId="58" xfId="0" applyFont="1" applyFill="1" applyBorder="1" applyAlignment="1" applyProtection="1">
      <alignment horizontal="center" vertical="center"/>
      <protection locked="0"/>
    </xf>
    <xf numFmtId="0" fontId="9" fillId="41" borderId="58" xfId="0" applyFont="1" applyFill="1" applyBorder="1" applyAlignment="1" applyProtection="1">
      <alignment horizontal="center" vertical="center" wrapText="1"/>
      <protection locked="0"/>
    </xf>
    <xf numFmtId="0" fontId="9" fillId="41" borderId="59" xfId="0" applyFont="1" applyFill="1" applyBorder="1" applyAlignment="1" applyProtection="1">
      <alignment horizontal="center" vertical="center" wrapText="1"/>
      <protection locked="0"/>
    </xf>
    <xf numFmtId="0" fontId="6" fillId="6" borderId="45" xfId="0" applyFont="1" applyFill="1" applyBorder="1" applyAlignment="1" applyProtection="1">
      <alignment horizontal="center" textRotation="90" wrapText="1"/>
      <protection locked="0"/>
    </xf>
    <xf numFmtId="0" fontId="6" fillId="6" borderId="60" xfId="0" applyFont="1" applyFill="1" applyBorder="1" applyAlignment="1" applyProtection="1">
      <alignment horizontal="center" textRotation="90" wrapText="1"/>
      <protection locked="0"/>
    </xf>
    <xf numFmtId="0" fontId="11" fillId="43" borderId="57" xfId="0" applyFont="1" applyFill="1" applyBorder="1" applyAlignment="1" applyProtection="1">
      <alignment horizontal="left" vertical="center"/>
      <protection locked="0"/>
    </xf>
    <xf numFmtId="0" fontId="11" fillId="43" borderId="42" xfId="0" applyFont="1" applyFill="1" applyBorder="1" applyAlignment="1" applyProtection="1">
      <alignment horizontal="center" vertical="center"/>
      <protection locked="0"/>
    </xf>
    <xf numFmtId="0" fontId="11" fillId="43" borderId="42" xfId="0" applyFont="1" applyFill="1" applyBorder="1" applyAlignment="1" applyProtection="1">
      <alignment horizontal="left" vertical="center"/>
      <protection locked="0"/>
    </xf>
    <xf numFmtId="0" fontId="11" fillId="43" borderId="42" xfId="0" applyFont="1" applyFill="1" applyBorder="1" applyAlignment="1" applyProtection="1">
      <alignment horizontal="center" vertical="center" wrapText="1"/>
      <protection locked="0"/>
    </xf>
    <xf numFmtId="44" fontId="11" fillId="4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43" borderId="0" xfId="0" applyFont="1" applyFill="1" applyAlignment="1" applyProtection="1">
      <alignment/>
      <protection locked="0"/>
    </xf>
    <xf numFmtId="0" fontId="5" fillId="33" borderId="26" xfId="0" applyFont="1" applyFill="1" applyBorder="1" applyAlignment="1" applyProtection="1">
      <alignment horizontal="left" vertical="center" wrapText="1"/>
      <protection locked="0"/>
    </xf>
    <xf numFmtId="49" fontId="5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left" vertical="center" wrapText="1"/>
      <protection locked="0"/>
    </xf>
    <xf numFmtId="2" fontId="12" fillId="33" borderId="25" xfId="197" applyNumberFormat="1" applyFont="1" applyFill="1" applyBorder="1" applyAlignment="1" applyProtection="1">
      <alignment horizontal="center" vertical="center" wrapText="1"/>
      <protection locked="0"/>
    </xf>
    <xf numFmtId="4" fontId="12" fillId="43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43" borderId="51" xfId="0" applyFont="1" applyFill="1" applyBorder="1" applyAlignment="1" applyProtection="1">
      <alignment horizontal="center" vertical="center"/>
      <protection locked="0"/>
    </xf>
    <xf numFmtId="0" fontId="6" fillId="43" borderId="7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left" vertical="center"/>
      <protection locked="0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4" fontId="4" fillId="0" borderId="7" xfId="0" applyNumberFormat="1" applyFont="1" applyFill="1" applyBorder="1" applyAlignment="1" applyProtection="1">
      <alignment horizontal="center" vertical="center"/>
      <protection locked="0"/>
    </xf>
    <xf numFmtId="4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0" xfId="0" applyNumberFormat="1" applyFont="1" applyFill="1" applyBorder="1" applyAlignment="1" applyProtection="1">
      <alignment horizontal="center" vertical="center"/>
      <protection locked="0"/>
    </xf>
    <xf numFmtId="176" fontId="4" fillId="41" borderId="2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62" xfId="0" applyNumberFormat="1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43" borderId="26" xfId="0" applyFont="1" applyFill="1" applyBorder="1" applyAlignment="1" applyProtection="1">
      <alignment horizontal="left" vertical="center"/>
      <protection locked="0"/>
    </xf>
    <xf numFmtId="0" fontId="13" fillId="43" borderId="51" xfId="0" applyFont="1" applyFill="1" applyBorder="1" applyAlignment="1" applyProtection="1">
      <alignment horizontal="center" vertical="center"/>
      <protection locked="0"/>
    </xf>
    <xf numFmtId="0" fontId="13" fillId="43" borderId="7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left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176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51" xfId="0" applyNumberFormat="1" applyFont="1" applyBorder="1" applyAlignment="1" applyProtection="1">
      <alignment horizontal="center" vertical="center"/>
      <protection locked="0"/>
    </xf>
    <xf numFmtId="4" fontId="13" fillId="0" borderId="7" xfId="0" applyNumberFormat="1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4" fontId="4" fillId="0" borderId="7" xfId="0" applyNumberFormat="1" applyFont="1" applyFill="1" applyBorder="1" applyAlignment="1" applyProtection="1">
      <alignment horizontal="left" vertical="center" wrapText="1"/>
      <protection locked="0"/>
    </xf>
    <xf numFmtId="176" fontId="4" fillId="41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left" vertical="center" wrapText="1"/>
      <protection locked="0"/>
    </xf>
    <xf numFmtId="0" fontId="4" fillId="0" borderId="35" xfId="0" applyNumberFormat="1" applyFont="1" applyFill="1" applyBorder="1" applyAlignment="1" applyProtection="1">
      <alignment horizontal="center" vertical="center"/>
      <protection locked="0"/>
    </xf>
    <xf numFmtId="4" fontId="4" fillId="0" borderId="35" xfId="0" applyNumberFormat="1" applyFont="1" applyFill="1" applyBorder="1" applyAlignment="1" applyProtection="1">
      <alignment horizontal="center" vertical="center"/>
      <protection locked="0"/>
    </xf>
    <xf numFmtId="4" fontId="4" fillId="0" borderId="35" xfId="0" applyNumberFormat="1" applyFont="1" applyFill="1" applyBorder="1" applyAlignment="1" applyProtection="1">
      <alignment horizontal="left" vertical="center" wrapText="1"/>
      <protection locked="0"/>
    </xf>
    <xf numFmtId="176" fontId="4" fillId="41" borderId="3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6" xfId="0" applyFont="1" applyFill="1" applyBorder="1" applyAlignment="1" applyProtection="1">
      <alignment horizontal="left" vertical="center" wrapText="1"/>
      <protection locked="0"/>
    </xf>
    <xf numFmtId="0" fontId="4" fillId="0" borderId="67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NumberFormat="1" applyFont="1" applyFill="1" applyBorder="1" applyAlignment="1" applyProtection="1">
      <alignment horizontal="center" vertical="center"/>
      <protection locked="0"/>
    </xf>
    <xf numFmtId="4" fontId="4" fillId="0" borderId="37" xfId="0" applyNumberFormat="1" applyFont="1" applyFill="1" applyBorder="1" applyAlignment="1" applyProtection="1">
      <alignment horizontal="center" vertical="center"/>
      <protection locked="0"/>
    </xf>
    <xf numFmtId="4" fontId="4" fillId="0" borderId="37" xfId="0" applyNumberFormat="1" applyFont="1" applyFill="1" applyBorder="1" applyAlignment="1" applyProtection="1">
      <alignment horizontal="left" vertical="center" wrapText="1"/>
      <protection locked="0"/>
    </xf>
    <xf numFmtId="176" fontId="4" fillId="41" borderId="37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6" xfId="0" applyNumberFormat="1" applyFont="1" applyFill="1" applyBorder="1" applyAlignment="1" applyProtection="1">
      <alignment horizontal="center" vertical="center"/>
      <protection locked="0"/>
    </xf>
    <xf numFmtId="4" fontId="4" fillId="0" borderId="36" xfId="0" applyNumberFormat="1" applyFont="1" applyFill="1" applyBorder="1" applyAlignment="1" applyProtection="1">
      <alignment horizontal="center" vertical="center"/>
      <protection locked="0"/>
    </xf>
    <xf numFmtId="4" fontId="4" fillId="0" borderId="36" xfId="0" applyNumberFormat="1" applyFont="1" applyFill="1" applyBorder="1" applyAlignment="1" applyProtection="1">
      <alignment horizontal="left" vertical="center" wrapText="1"/>
      <protection locked="0"/>
    </xf>
    <xf numFmtId="176" fontId="4" fillId="41" borderId="36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6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46" xfId="0" applyNumberFormat="1" applyFont="1" applyBorder="1" applyAlignment="1" applyProtection="1">
      <alignment horizontal="center" vertical="center"/>
      <protection locked="0"/>
    </xf>
    <xf numFmtId="4" fontId="13" fillId="0" borderId="20" xfId="0" applyNumberFormat="1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0" fillId="0" borderId="7" xfId="143" applyNumberFormat="1" applyFont="1" applyFill="1" applyBorder="1" applyAlignment="1" applyProtection="1">
      <alignment horizontal="center" vertical="center" wrapText="1"/>
      <protection hidden="1"/>
    </xf>
    <xf numFmtId="2" fontId="0" fillId="0" borderId="7" xfId="14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1" fontId="11" fillId="33" borderId="26" xfId="143" applyNumberFormat="1" applyFont="1" applyFill="1" applyBorder="1" applyAlignment="1" applyProtection="1">
      <alignment horizontal="center" vertical="center" wrapText="1"/>
      <protection hidden="1"/>
    </xf>
    <xf numFmtId="2" fontId="11" fillId="33" borderId="70" xfId="143" applyNumberFormat="1" applyFont="1" applyFill="1" applyBorder="1" applyAlignment="1" applyProtection="1">
      <alignment horizontal="left" vertical="center" wrapText="1"/>
      <protection hidden="1"/>
    </xf>
    <xf numFmtId="2" fontId="11" fillId="33" borderId="25" xfId="143" applyNumberFormat="1" applyFont="1" applyFill="1" applyBorder="1" applyAlignment="1" applyProtection="1">
      <alignment horizontal="left" vertical="center" wrapText="1"/>
      <protection hidden="1"/>
    </xf>
    <xf numFmtId="0" fontId="5" fillId="33" borderId="61" xfId="143" applyNumberFormat="1" applyFont="1" applyFill="1" applyBorder="1" applyAlignment="1" applyProtection="1">
      <alignment horizontal="center" vertical="center" wrapText="1"/>
      <protection hidden="1"/>
    </xf>
    <xf numFmtId="2" fontId="5" fillId="33" borderId="60" xfId="143" applyNumberFormat="1" applyFont="1" applyFill="1" applyBorder="1" applyAlignment="1" applyProtection="1">
      <alignment horizontal="left" vertical="center" wrapText="1"/>
      <protection hidden="1"/>
    </xf>
    <xf numFmtId="2" fontId="5" fillId="33" borderId="46" xfId="143" applyNumberFormat="1" applyFont="1" applyFill="1" applyBorder="1" applyAlignment="1" applyProtection="1">
      <alignment horizontal="left" vertical="center" wrapText="1"/>
      <protection hidden="1"/>
    </xf>
    <xf numFmtId="2" fontId="5" fillId="33" borderId="71" xfId="143" applyNumberFormat="1" applyFont="1" applyFill="1" applyBorder="1" applyAlignment="1" applyProtection="1">
      <alignment horizontal="left" vertical="center" wrapText="1"/>
      <protection hidden="1"/>
    </xf>
    <xf numFmtId="44" fontId="4" fillId="0" borderId="67" xfId="143" applyNumberFormat="1" applyFont="1" applyFill="1" applyBorder="1" applyAlignment="1" applyProtection="1">
      <alignment horizontal="left" vertical="center" wrapText="1"/>
      <protection hidden="1"/>
    </xf>
    <xf numFmtId="10" fontId="4" fillId="0" borderId="20" xfId="143" applyNumberFormat="1" applyFont="1" applyBorder="1" applyAlignment="1" applyProtection="1">
      <alignment horizontal="center" vertical="center" wrapText="1"/>
      <protection hidden="1"/>
    </xf>
    <xf numFmtId="203" fontId="4" fillId="0" borderId="20" xfId="143" applyNumberFormat="1" applyFont="1" applyBorder="1" applyAlignment="1" applyProtection="1">
      <alignment horizontal="center" vertical="center" wrapText="1"/>
      <protection hidden="1"/>
    </xf>
    <xf numFmtId="10" fontId="4" fillId="42" borderId="20" xfId="155" applyNumberFormat="1" applyFont="1" applyFill="1" applyBorder="1" applyAlignment="1" applyProtection="1">
      <alignment horizontal="center" vertical="center" wrapText="1"/>
      <protection hidden="1"/>
    </xf>
    <xf numFmtId="10" fontId="5" fillId="41" borderId="20" xfId="155" applyNumberFormat="1" applyFont="1" applyFill="1" applyBorder="1" applyAlignment="1" applyProtection="1">
      <alignment horizontal="center" vertical="center" wrapText="1"/>
      <protection hidden="1"/>
    </xf>
    <xf numFmtId="190" fontId="5" fillId="41" borderId="20" xfId="155" applyNumberFormat="1" applyFont="1" applyFill="1" applyBorder="1" applyAlignment="1" applyProtection="1">
      <alignment horizontal="center" vertical="center" wrapText="1"/>
      <protection hidden="1"/>
    </xf>
    <xf numFmtId="2" fontId="4" fillId="45" borderId="20" xfId="143" applyNumberFormat="1" applyFont="1" applyFill="1" applyBorder="1" applyAlignment="1" applyProtection="1">
      <alignment horizontal="center" vertical="center" wrapText="1"/>
      <protection hidden="1"/>
    </xf>
    <xf numFmtId="2" fontId="5" fillId="45" borderId="20" xfId="143" applyNumberFormat="1" applyFont="1" applyFill="1" applyBorder="1" applyAlignment="1" applyProtection="1">
      <alignment horizontal="center" vertical="center" wrapText="1"/>
      <protection hidden="1"/>
    </xf>
    <xf numFmtId="2" fontId="5" fillId="33" borderId="60" xfId="143" applyNumberFormat="1" applyFont="1" applyFill="1" applyBorder="1" applyAlignment="1" applyProtection="1">
      <alignment horizontal="left" vertical="center" wrapText="1"/>
      <protection hidden="1"/>
    </xf>
    <xf numFmtId="2" fontId="5" fillId="33" borderId="46" xfId="143" applyNumberFormat="1" applyFont="1" applyFill="1" applyBorder="1" applyAlignment="1" applyProtection="1">
      <alignment horizontal="left" vertical="center" wrapText="1"/>
      <protection hidden="1"/>
    </xf>
    <xf numFmtId="9" fontId="4" fillId="42" borderId="20" xfId="155" applyFont="1" applyFill="1" applyBorder="1" applyAlignment="1" applyProtection="1">
      <alignment horizontal="center" vertical="center" wrapText="1"/>
      <protection hidden="1"/>
    </xf>
    <xf numFmtId="9" fontId="5" fillId="41" borderId="20" xfId="155" applyFont="1" applyFill="1" applyBorder="1" applyAlignment="1" applyProtection="1">
      <alignment horizontal="center" vertical="center" wrapText="1"/>
      <protection hidden="1"/>
    </xf>
    <xf numFmtId="0" fontId="5" fillId="33" borderId="64" xfId="143" applyNumberFormat="1" applyFont="1" applyFill="1" applyBorder="1" applyAlignment="1" applyProtection="1">
      <alignment horizontal="center" vertical="center" wrapText="1"/>
      <protection hidden="1"/>
    </xf>
    <xf numFmtId="2" fontId="5" fillId="33" borderId="5" xfId="143" applyNumberFormat="1" applyFont="1" applyFill="1" applyBorder="1" applyAlignment="1" applyProtection="1">
      <alignment horizontal="left" vertical="center" wrapText="1"/>
      <protection hidden="1"/>
    </xf>
    <xf numFmtId="2" fontId="5" fillId="33" borderId="51" xfId="143" applyNumberFormat="1" applyFont="1" applyFill="1" applyBorder="1" applyAlignment="1" applyProtection="1">
      <alignment horizontal="left" vertical="center" wrapText="1"/>
      <protection hidden="1"/>
    </xf>
    <xf numFmtId="2" fontId="5" fillId="33" borderId="51" xfId="143" applyNumberFormat="1" applyFont="1" applyFill="1" applyBorder="1" applyAlignment="1" applyProtection="1">
      <alignment horizontal="left" vertical="center" wrapText="1"/>
      <protection hidden="1"/>
    </xf>
    <xf numFmtId="44" fontId="4" fillId="0" borderId="7" xfId="143" applyNumberFormat="1" applyFont="1" applyFill="1" applyBorder="1" applyAlignment="1" applyProtection="1">
      <alignment horizontal="left" vertical="center" wrapText="1"/>
      <protection hidden="1"/>
    </xf>
    <xf numFmtId="10" fontId="4" fillId="0" borderId="7" xfId="143" applyNumberFormat="1" applyFont="1" applyBorder="1" applyAlignment="1" applyProtection="1">
      <alignment horizontal="center" vertical="center" wrapText="1"/>
      <protection hidden="1"/>
    </xf>
    <xf numFmtId="203" fontId="48" fillId="0" borderId="7" xfId="143" applyNumberFormat="1" applyFont="1" applyBorder="1" applyAlignment="1" applyProtection="1">
      <alignment horizontal="center" vertical="center" wrapText="1"/>
      <protection hidden="1"/>
    </xf>
    <xf numFmtId="10" fontId="4" fillId="42" borderId="7" xfId="155" applyNumberFormat="1" applyFont="1" applyFill="1" applyBorder="1" applyAlignment="1" applyProtection="1">
      <alignment horizontal="center" vertical="center" wrapText="1"/>
      <protection hidden="1"/>
    </xf>
    <xf numFmtId="10" fontId="5" fillId="41" borderId="7" xfId="155" applyNumberFormat="1" applyFont="1" applyFill="1" applyBorder="1" applyAlignment="1" applyProtection="1">
      <alignment horizontal="center" vertical="center" wrapText="1"/>
      <protection hidden="1"/>
    </xf>
    <xf numFmtId="203" fontId="5" fillId="41" borderId="7" xfId="155" applyNumberFormat="1" applyFont="1" applyFill="1" applyBorder="1" applyAlignment="1" applyProtection="1">
      <alignment horizontal="center" vertical="center" wrapText="1"/>
      <protection hidden="1"/>
    </xf>
    <xf numFmtId="9" fontId="4" fillId="42" borderId="7" xfId="155" applyFont="1" applyFill="1" applyBorder="1" applyAlignment="1" applyProtection="1">
      <alignment horizontal="center" vertical="center" wrapText="1"/>
      <protection hidden="1"/>
    </xf>
    <xf numFmtId="9" fontId="5" fillId="41" borderId="7" xfId="155" applyFont="1" applyFill="1" applyBorder="1" applyAlignment="1" applyProtection="1">
      <alignment horizontal="center" vertical="center" wrapText="1"/>
      <protection hidden="1"/>
    </xf>
    <xf numFmtId="2" fontId="4" fillId="45" borderId="7" xfId="143" applyNumberFormat="1" applyFont="1" applyFill="1" applyBorder="1" applyAlignment="1" applyProtection="1">
      <alignment horizontal="center" vertical="center" wrapText="1"/>
      <protection hidden="1"/>
    </xf>
    <xf numFmtId="2" fontId="5" fillId="45" borderId="7" xfId="143" applyNumberFormat="1" applyFont="1" applyFill="1" applyBorder="1" applyAlignment="1" applyProtection="1">
      <alignment horizontal="center" vertical="center" wrapText="1"/>
      <protection hidden="1"/>
    </xf>
    <xf numFmtId="44" fontId="4" fillId="0" borderId="20" xfId="143" applyNumberFormat="1" applyFont="1" applyFill="1" applyBorder="1" applyAlignment="1" applyProtection="1">
      <alignment horizontal="left" vertical="center" wrapText="1"/>
      <protection hidden="1"/>
    </xf>
    <xf numFmtId="1" fontId="5" fillId="43" borderId="28" xfId="143" applyNumberFormat="1" applyFont="1" applyFill="1" applyBorder="1" applyAlignment="1" applyProtection="1">
      <alignment horizontal="center" vertical="center" wrapText="1"/>
      <protection hidden="1"/>
    </xf>
    <xf numFmtId="1" fontId="5" fillId="43" borderId="25" xfId="143" applyNumberFormat="1" applyFont="1" applyFill="1" applyBorder="1" applyAlignment="1" applyProtection="1">
      <alignment horizontal="center" vertical="center" wrapText="1"/>
      <protection hidden="1"/>
    </xf>
    <xf numFmtId="1" fontId="5" fillId="43" borderId="33" xfId="143" applyNumberFormat="1" applyFont="1" applyFill="1" applyBorder="1" applyAlignment="1" applyProtection="1">
      <alignment horizontal="center" vertical="center" wrapText="1"/>
      <protection hidden="1"/>
    </xf>
    <xf numFmtId="1" fontId="5" fillId="43" borderId="42" xfId="143" applyNumberFormat="1" applyFont="1" applyFill="1" applyBorder="1" applyAlignment="1" applyProtection="1">
      <alignment horizontal="center" vertical="center" wrapText="1"/>
      <protection hidden="1"/>
    </xf>
    <xf numFmtId="203" fontId="5" fillId="43" borderId="42" xfId="143" applyNumberFormat="1" applyFont="1" applyFill="1" applyBorder="1" applyAlignment="1" applyProtection="1">
      <alignment horizontal="center" vertical="center" wrapText="1"/>
      <protection hidden="1"/>
    </xf>
    <xf numFmtId="1" fontId="5" fillId="43" borderId="0" xfId="143" applyNumberFormat="1" applyFont="1" applyFill="1" applyBorder="1" applyAlignment="1" applyProtection="1">
      <alignment horizontal="center" vertical="center" wrapText="1"/>
      <protection hidden="1"/>
    </xf>
    <xf numFmtId="2" fontId="5" fillId="0" borderId="72" xfId="143" applyNumberFormat="1" applyFont="1" applyFill="1" applyBorder="1" applyAlignment="1" applyProtection="1">
      <alignment horizontal="left" vertical="center" wrapText="1"/>
      <protection hidden="1"/>
    </xf>
    <xf numFmtId="2" fontId="5" fillId="0" borderId="73" xfId="143" applyNumberFormat="1" applyFont="1" applyFill="1" applyBorder="1" applyAlignment="1" applyProtection="1">
      <alignment horizontal="left" vertical="center" wrapText="1"/>
      <protection hidden="1"/>
    </xf>
    <xf numFmtId="2" fontId="5" fillId="0" borderId="74" xfId="143" applyNumberFormat="1" applyFont="1" applyFill="1" applyBorder="1" applyAlignment="1" applyProtection="1">
      <alignment horizontal="left" vertical="center" wrapText="1"/>
      <protection hidden="1"/>
    </xf>
    <xf numFmtId="2" fontId="5" fillId="0" borderId="75" xfId="143" applyNumberFormat="1" applyFont="1" applyFill="1" applyBorder="1" applyAlignment="1" applyProtection="1">
      <alignment horizontal="left" vertical="center" wrapText="1"/>
      <protection hidden="1"/>
    </xf>
    <xf numFmtId="2" fontId="4" fillId="43" borderId="58" xfId="143" applyNumberFormat="1" applyFont="1" applyFill="1" applyBorder="1" applyAlignment="1" applyProtection="1">
      <alignment horizontal="center" vertical="center" wrapText="1"/>
      <protection hidden="1"/>
    </xf>
    <xf numFmtId="10" fontId="5" fillId="0" borderId="20" xfId="143" applyNumberFormat="1" applyFont="1" applyFill="1" applyBorder="1" applyAlignment="1" applyProtection="1">
      <alignment horizontal="center" vertical="center" wrapText="1"/>
      <protection hidden="1"/>
    </xf>
    <xf numFmtId="10" fontId="4" fillId="0" borderId="37" xfId="143" applyNumberFormat="1" applyFont="1" applyFill="1" applyBorder="1" applyAlignment="1" applyProtection="1">
      <alignment horizontal="center" vertical="center" wrapText="1"/>
      <protection hidden="1"/>
    </xf>
    <xf numFmtId="10" fontId="5" fillId="0" borderId="37" xfId="143" applyNumberFormat="1" applyFont="1" applyFill="1" applyBorder="1" applyAlignment="1" applyProtection="1">
      <alignment horizontal="center" vertical="center" wrapText="1"/>
      <protection hidden="1"/>
    </xf>
    <xf numFmtId="2" fontId="5" fillId="0" borderId="76" xfId="143" applyNumberFormat="1" applyFont="1" applyFill="1" applyBorder="1" applyAlignment="1" applyProtection="1">
      <alignment horizontal="left" vertical="center" wrapText="1"/>
      <protection hidden="1"/>
    </xf>
    <xf numFmtId="2" fontId="5" fillId="0" borderId="55" xfId="143" applyNumberFormat="1" applyFont="1" applyFill="1" applyBorder="1" applyAlignment="1" applyProtection="1">
      <alignment horizontal="left" vertical="center" wrapText="1"/>
      <protection hidden="1"/>
    </xf>
    <xf numFmtId="2" fontId="5" fillId="0" borderId="77" xfId="143" applyNumberFormat="1" applyFont="1" applyFill="1" applyBorder="1" applyAlignment="1" applyProtection="1">
      <alignment horizontal="left" vertical="center" wrapText="1"/>
      <protection hidden="1"/>
    </xf>
    <xf numFmtId="2" fontId="5" fillId="0" borderId="77" xfId="143" applyNumberFormat="1" applyFont="1" applyFill="1" applyBorder="1" applyAlignment="1" applyProtection="1">
      <alignment horizontal="left" vertical="center" wrapText="1"/>
      <protection hidden="1"/>
    </xf>
    <xf numFmtId="44" fontId="5" fillId="0" borderId="35" xfId="143" applyNumberFormat="1" applyFont="1" applyFill="1" applyBorder="1" applyAlignment="1" applyProtection="1">
      <alignment horizontal="left" vertical="center" wrapText="1"/>
      <protection hidden="1"/>
    </xf>
    <xf numFmtId="0" fontId="4" fillId="43" borderId="0" xfId="108" applyFont="1" applyFill="1" applyProtection="1">
      <alignment/>
      <protection hidden="1"/>
    </xf>
    <xf numFmtId="203" fontId="4" fillId="0" borderId="37" xfId="143" applyNumberFormat="1" applyFont="1" applyFill="1" applyBorder="1" applyAlignment="1" applyProtection="1">
      <alignment horizontal="center" vertical="center" wrapText="1"/>
      <protection hidden="1"/>
    </xf>
    <xf numFmtId="44" fontId="5" fillId="0" borderId="35" xfId="143" applyNumberFormat="1" applyFont="1" applyFill="1" applyBorder="1" applyAlignment="1" applyProtection="1">
      <alignment horizontal="center" vertical="center" wrapText="1"/>
      <protection hidden="1"/>
    </xf>
    <xf numFmtId="44" fontId="5" fillId="0" borderId="67" xfId="143" applyNumberFormat="1" applyFont="1" applyFill="1" applyBorder="1" applyAlignment="1" applyProtection="1">
      <alignment horizontal="center" vertical="center" wrapText="1"/>
      <protection hidden="1"/>
    </xf>
  </cellXfs>
  <cellStyles count="200">
    <cellStyle name="Normal" xfId="0"/>
    <cellStyle name="&#13;&#10;JournalTemplate=C:\COMFO\CTALK\JOURSTD.TPL&#13;&#10;LbStateAddress=3 3 0 251 1 89 2 311&#13;&#10;LbStateJou" xfId="15"/>
    <cellStyle name="20% - Ênfase1" xfId="16"/>
    <cellStyle name="20% - Ênfase1 100" xfId="17"/>
    <cellStyle name="20% - Ênfase2" xfId="18"/>
    <cellStyle name="20% - Ênfase3" xfId="19"/>
    <cellStyle name="20% - Ênfase4" xfId="20"/>
    <cellStyle name="20% - Ênfase5" xfId="21"/>
    <cellStyle name="20% - Ênfase6" xfId="22"/>
    <cellStyle name="40% - Ênfase1" xfId="23"/>
    <cellStyle name="40% - Ênfase2" xfId="24"/>
    <cellStyle name="40% - Ênfase3" xfId="25"/>
    <cellStyle name="40% - Ênfase4" xfId="26"/>
    <cellStyle name="40% - Ênfase5" xfId="27"/>
    <cellStyle name="40% - Ênfase6" xfId="28"/>
    <cellStyle name="60% - Accent1" xfId="29"/>
    <cellStyle name="60% - Ênfase1" xfId="30"/>
    <cellStyle name="60% - Ênfase2" xfId="31"/>
    <cellStyle name="60% - Ênfase3" xfId="32"/>
    <cellStyle name="60% - Ênfase4" xfId="33"/>
    <cellStyle name="60% - Ênfase5" xfId="34"/>
    <cellStyle name="60% - Ênfase6" xfId="35"/>
    <cellStyle name="60% - Ênfase6 37" xfId="36"/>
    <cellStyle name="Accent1" xfId="37"/>
    <cellStyle name="Bom" xfId="38"/>
    <cellStyle name="Cálculo" xfId="39"/>
    <cellStyle name="Célula de Verificação" xfId="40"/>
    <cellStyle name="Célula Vinculada" xfId="41"/>
    <cellStyle name="Check Cell" xfId="42"/>
    <cellStyle name="Comma_Arauco Piping list" xfId="43"/>
    <cellStyle name="Comma0" xfId="44"/>
    <cellStyle name="CORES" xfId="45"/>
    <cellStyle name="Currency [0]_Arauco Piping list" xfId="46"/>
    <cellStyle name="Currency_Arauco Piping list" xfId="47"/>
    <cellStyle name="Currency0" xfId="48"/>
    <cellStyle name="Data" xfId="49"/>
    <cellStyle name="Date" xfId="50"/>
    <cellStyle name="Ênfase1" xfId="51"/>
    <cellStyle name="Ênfase2" xfId="52"/>
    <cellStyle name="Ênfase3" xfId="53"/>
    <cellStyle name="Ênfase4" xfId="54"/>
    <cellStyle name="Ênfase5" xfId="55"/>
    <cellStyle name="Ênfase6" xfId="56"/>
    <cellStyle name="Entrada" xfId="57"/>
    <cellStyle name="Euro" xfId="58"/>
    <cellStyle name="Excel Built-in Excel Built-in Excel Built-in Excel Built-in Excel Built-in Excel Built-in Excel Built-in Excel Built-in Separador de milhares 4" xfId="59"/>
    <cellStyle name="Excel Built-in Excel Built-in Excel Built-in Excel Built-in Excel Built-in Excel Built-in Excel Built-in Separador de milhares 4" xfId="60"/>
    <cellStyle name="Excel Built-in Normal" xfId="61"/>
    <cellStyle name="Excel Built-in Normal 1" xfId="62"/>
    <cellStyle name="Excel Built-in Normal 2" xfId="63"/>
    <cellStyle name="Excel Built-in Normal 3" xfId="64"/>
    <cellStyle name="Excel_BuiltIn_Comma" xfId="65"/>
    <cellStyle name="Fixed" xfId="66"/>
    <cellStyle name="Fixo" xfId="67"/>
    <cellStyle name="Followed Hyperlink" xfId="68"/>
    <cellStyle name="Good" xfId="69"/>
    <cellStyle name="Grey" xfId="70"/>
    <cellStyle name="HEADER" xfId="71"/>
    <cellStyle name="Heading" xfId="72"/>
    <cellStyle name="Heading 1" xfId="73"/>
    <cellStyle name="Heading 2" xfId="74"/>
    <cellStyle name="Heading1" xfId="75"/>
    <cellStyle name="Hyperlink" xfId="76"/>
    <cellStyle name="Hiperlink 2" xfId="77"/>
    <cellStyle name="Followed Hyperlink" xfId="78"/>
    <cellStyle name="Indefinido" xfId="79"/>
    <cellStyle name="Input" xfId="80"/>
    <cellStyle name="Input [yellow]" xfId="81"/>
    <cellStyle name="Linked Cell" xfId="82"/>
    <cellStyle name="material" xfId="83"/>
    <cellStyle name="Milliers [0]_after_discount" xfId="84"/>
    <cellStyle name="Milliers_after_discount" xfId="85"/>
    <cellStyle name="MINIPG" xfId="86"/>
    <cellStyle name="Model" xfId="87"/>
    <cellStyle name="Currency" xfId="88"/>
    <cellStyle name="Currency [0]" xfId="89"/>
    <cellStyle name="Moeda 2" xfId="90"/>
    <cellStyle name="Moeda 3" xfId="91"/>
    <cellStyle name="Moeda 4" xfId="92"/>
    <cellStyle name="Monétaire [0]_after_discount" xfId="93"/>
    <cellStyle name="Monétaire_after_discount" xfId="94"/>
    <cellStyle name="Neutral" xfId="95"/>
    <cellStyle name="Neutro" xfId="96"/>
    <cellStyle name="Normal - Style1" xfId="97"/>
    <cellStyle name="Normal 10" xfId="98"/>
    <cellStyle name="Normal 11" xfId="99"/>
    <cellStyle name="Normal 12" xfId="100"/>
    <cellStyle name="Normal 13" xfId="101"/>
    <cellStyle name="Normal 14" xfId="102"/>
    <cellStyle name="Normal 15" xfId="103"/>
    <cellStyle name="Normal 16" xfId="104"/>
    <cellStyle name="Normal 17" xfId="105"/>
    <cellStyle name="Normal 18" xfId="106"/>
    <cellStyle name="Normal 19" xfId="107"/>
    <cellStyle name="Normal 2" xfId="108"/>
    <cellStyle name="Normal 2 2" xfId="109"/>
    <cellStyle name="Normal 20" xfId="110"/>
    <cellStyle name="Normal 21" xfId="111"/>
    <cellStyle name="Normal 22" xfId="112"/>
    <cellStyle name="Normal 23" xfId="113"/>
    <cellStyle name="Normal 24" xfId="114"/>
    <cellStyle name="Normal 25" xfId="115"/>
    <cellStyle name="Normal 26" xfId="116"/>
    <cellStyle name="Normal 27" xfId="117"/>
    <cellStyle name="Normal 28" xfId="118"/>
    <cellStyle name="Normal 29" xfId="119"/>
    <cellStyle name="Normal 3" xfId="120"/>
    <cellStyle name="Normal 3 2" xfId="121"/>
    <cellStyle name="Normal 3 3" xfId="122"/>
    <cellStyle name="Normal 3 4" xfId="123"/>
    <cellStyle name="Normal 30" xfId="124"/>
    <cellStyle name="Normal 31" xfId="125"/>
    <cellStyle name="Normal 32" xfId="126"/>
    <cellStyle name="Normal 33" xfId="127"/>
    <cellStyle name="Normal 34" xfId="128"/>
    <cellStyle name="Normal 35" xfId="129"/>
    <cellStyle name="Normal 36" xfId="130"/>
    <cellStyle name="Normal 4" xfId="131"/>
    <cellStyle name="Normal 5" xfId="132"/>
    <cellStyle name="Normal 5 2" xfId="133"/>
    <cellStyle name="Normal 6" xfId="134"/>
    <cellStyle name="Normal 6 2" xfId="135"/>
    <cellStyle name="Normal 6 2 2" xfId="136"/>
    <cellStyle name="Normal 6 3" xfId="137"/>
    <cellStyle name="Normal 7" xfId="138"/>
    <cellStyle name="Normal 7 2" xfId="139"/>
    <cellStyle name="Normal 8" xfId="140"/>
    <cellStyle name="Normal 8 2" xfId="141"/>
    <cellStyle name="Normal 9" xfId="142"/>
    <cellStyle name="Normal_Plan1" xfId="143"/>
    <cellStyle name="Normal1" xfId="144"/>
    <cellStyle name="Normal2" xfId="145"/>
    <cellStyle name="Normal3" xfId="146"/>
    <cellStyle name="Nota" xfId="147"/>
    <cellStyle name="Note" xfId="148"/>
    <cellStyle name="Œ…‹æØ‚è [0.00]_COST_SUM" xfId="149"/>
    <cellStyle name="Œ…‹æØ‚è_COST_SUM" xfId="150"/>
    <cellStyle name="Percent [2]" xfId="151"/>
    <cellStyle name="Percent_Sheet1" xfId="152"/>
    <cellStyle name="Percentual" xfId="153"/>
    <cellStyle name="Ponto" xfId="154"/>
    <cellStyle name="Percent" xfId="155"/>
    <cellStyle name="Porcentagem 2" xfId="156"/>
    <cellStyle name="Porcentagem 2 2" xfId="157"/>
    <cellStyle name="Porcentagem 3" xfId="158"/>
    <cellStyle name="Porcentagem 3 2" xfId="159"/>
    <cellStyle name="Porcentagem 4" xfId="160"/>
    <cellStyle name="Porcentagem 4 2" xfId="161"/>
    <cellStyle name="Porcentagem 5" xfId="162"/>
    <cellStyle name="Porcentagem 5 2" xfId="163"/>
    <cellStyle name="Porcentagem 6" xfId="164"/>
    <cellStyle name="Result" xfId="165"/>
    <cellStyle name="Result2" xfId="166"/>
    <cellStyle name="Ruim" xfId="167"/>
    <cellStyle name="Saída" xfId="168"/>
    <cellStyle name="Sep. milhar [0]" xfId="169"/>
    <cellStyle name="Separador de m" xfId="170"/>
    <cellStyle name="Comma [0]" xfId="171"/>
    <cellStyle name="Separador de milhares 2" xfId="172"/>
    <cellStyle name="Separador de milhares 2 2" xfId="173"/>
    <cellStyle name="Separador de milhares 3" xfId="174"/>
    <cellStyle name="Separador de milhares 3 2" xfId="175"/>
    <cellStyle name="Separador de milhares 4" xfId="176"/>
    <cellStyle name="Separador de milhares 5" xfId="177"/>
    <cellStyle name="Separador de milhares 6" xfId="178"/>
    <cellStyle name="Separador de milhares 6 2" xfId="179"/>
    <cellStyle name="Sepavador de milhares [0]_Pasta2" xfId="180"/>
    <cellStyle name="Standard_RP100_01 (metr.)" xfId="181"/>
    <cellStyle name="subhead" xfId="182"/>
    <cellStyle name="SUBTIT" xfId="183"/>
    <cellStyle name="SUBTIT 2" xfId="184"/>
    <cellStyle name="Texto de Aviso" xfId="185"/>
    <cellStyle name="Texto Explicativo" xfId="186"/>
    <cellStyle name="Título" xfId="187"/>
    <cellStyle name="Título 1" xfId="188"/>
    <cellStyle name="Título 1 1" xfId="189"/>
    <cellStyle name="Título 2" xfId="190"/>
    <cellStyle name="Título 3" xfId="191"/>
    <cellStyle name="Título 4" xfId="192"/>
    <cellStyle name="Título 5" xfId="193"/>
    <cellStyle name="Titulo1" xfId="194"/>
    <cellStyle name="Titulo2" xfId="195"/>
    <cellStyle name="Total" xfId="196"/>
    <cellStyle name="Comma" xfId="197"/>
    <cellStyle name="Vírgula 10" xfId="198"/>
    <cellStyle name="Vírgula 11" xfId="199"/>
    <cellStyle name="Vírgula 2" xfId="200"/>
    <cellStyle name="Vírgula 2 2" xfId="201"/>
    <cellStyle name="Vírgula 2 3" xfId="202"/>
    <cellStyle name="Vírgula 3" xfId="203"/>
    <cellStyle name="Vírgula 3 2" xfId="204"/>
    <cellStyle name="Vírgula 4" xfId="205"/>
    <cellStyle name="Vírgula 5" xfId="206"/>
    <cellStyle name="Vírgula 5 2" xfId="207"/>
    <cellStyle name="Vírgula 6" xfId="208"/>
    <cellStyle name="Vírgula 6 2" xfId="209"/>
    <cellStyle name="Vírgula 7" xfId="210"/>
    <cellStyle name="Vírgula 8" xfId="211"/>
    <cellStyle name="Vírgula 9" xfId="212"/>
    <cellStyle name="Warning Text" xfId="2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OLPI%202013\MUNICIPIOS\TOCANTINS\Documents%20and%20Settings\xxx\Desktop\1%20planilha%20ruas%20grupo%206%20com%20calca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projetos\Meus%20documentos\Planilhas\OR&#199;AMENTO%202.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xx\Desktop\1%20planilha%20ruas%20grupo%206%20com%20calcad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eus%20documentos\Downloads\crono%20e%20qci%20glob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u&#225;rio\Desktop\VOLPI%20-%20arquivos\TRABALHO%20THIAGO%20-%202013-08\REVIS&#195;O%20-%20PAC%202%20-%20Cal&#231;amento%20Poli&#233;drico%20-%20Ub&#225;%20-%20AGO-13\PAC%202%20-%20QCI%20GLOBAL_REVIS&#195;O%20AGO-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__BIBLIOTECA%20VOLPI%20(atualizado%2003-07-18)\MODELOS%20DE%20DOCUMENTOS%20T&#201;CNICOS\4-PLANILHAS\_Modelo_PLANILHA-Estado%20e%20RP_02-04-20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OC03\Documents\Volpi\2020\Pirauba\1066.763-21-2019_MTUR_Pavimenta&#231;&#227;o%20de%20Acesso%20a%20Pra&#231;a%20Matriz-20201007T134221Z-001\2020\DOC.%20T&#201;CNICA%20AGOSTO-20\PLANILHA_1066.763-21-20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OC03\Downloads\PLANILHA%20EMPRE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MEMORIA"/>
      <sheetName val="CRON."/>
      <sheetName val="Q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COMPOS."/>
      <sheetName val="ORÇAMENTO"/>
      <sheetName val="CONCRETO FUNDAÇÃO"/>
      <sheetName val="CONCRETO ESTRUTURA"/>
      <sheetName val="PARETO  |  ABC"/>
      <sheetName val="GRÁFICO"/>
    </sheetNames>
    <sheetDataSet>
      <sheetData sheetId="0">
        <row r="8">
          <cell r="G8">
            <v>2.89</v>
          </cell>
        </row>
        <row r="11">
          <cell r="B11" t="str">
            <v>  Pedreiro de acabamento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MEMORIA"/>
      <sheetName val="CRON."/>
      <sheetName val="QC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rono 2"/>
      <sheetName val="crono 1"/>
      <sheetName val="Q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sfalto"/>
      <sheetName val="Calçamento alguns bairros"/>
      <sheetName val="MEMORIA POLIÉDRICO"/>
      <sheetName val="QCI GER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SINAPI"/>
      <sheetName val="Memória"/>
      <sheetName val="Cronogram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4">
          <cell r="O4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EMPRESA"/>
      <sheetName val="CRONOGRAMA EMPRESA"/>
      <sheetName val="CRONO PLE"/>
      <sheetName val="EVENTOGRAMA"/>
      <sheetName val="Banco de D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R86"/>
  <sheetViews>
    <sheetView showGridLines="0" showZeros="0" tabSelected="1" view="pageBreakPreview" zoomScaleSheetLayoutView="100" zoomScalePageLayoutView="0" workbookViewId="0" topLeftCell="A4">
      <selection activeCell="A1" sqref="A1:M1"/>
    </sheetView>
  </sheetViews>
  <sheetFormatPr defaultColWidth="9.140625" defaultRowHeight="12.75"/>
  <cols>
    <col min="1" max="1" width="11.421875" style="1" customWidth="1"/>
    <col min="2" max="3" width="10.7109375" style="1" customWidth="1"/>
    <col min="4" max="4" width="45.7109375" style="91" customWidth="1"/>
    <col min="5" max="5" width="6.57421875" style="1" customWidth="1"/>
    <col min="6" max="6" width="9.7109375" style="1" customWidth="1"/>
    <col min="7" max="7" width="10.421875" style="1" bestFit="1" customWidth="1"/>
    <col min="8" max="8" width="11.7109375" style="1" customWidth="1"/>
    <col min="9" max="9" width="14.140625" style="1" bestFit="1" customWidth="1"/>
    <col min="10" max="13" width="8.7109375" style="1" customWidth="1"/>
    <col min="14" max="14" width="11.28125" style="1" hidden="1" customWidth="1"/>
    <col min="15" max="16" width="10.28125" style="1" hidden="1" customWidth="1"/>
    <col min="17" max="17" width="10.28125" style="1" customWidth="1"/>
    <col min="18" max="16384" width="9.140625" style="1" customWidth="1"/>
  </cols>
  <sheetData>
    <row r="1" spans="1:13" ht="90" customHeight="1" thickBo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18" customHeight="1" thickBot="1">
      <c r="A2" s="216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</row>
    <row r="3" spans="1:13" ht="15" customHeight="1">
      <c r="A3" s="219" t="s">
        <v>26</v>
      </c>
      <c r="B3" s="220" t="s">
        <v>186</v>
      </c>
      <c r="C3" s="220"/>
      <c r="D3" s="220"/>
      <c r="E3" s="221"/>
      <c r="F3" s="222" t="s">
        <v>38</v>
      </c>
      <c r="G3" s="223" t="s">
        <v>118</v>
      </c>
      <c r="H3" s="223"/>
      <c r="I3" s="224"/>
      <c r="J3" s="225" t="s">
        <v>108</v>
      </c>
      <c r="K3" s="226"/>
      <c r="L3" s="226"/>
      <c r="M3" s="226"/>
    </row>
    <row r="4" spans="1:13" ht="15" customHeight="1">
      <c r="A4" s="227" t="s">
        <v>37</v>
      </c>
      <c r="B4" s="228" t="s">
        <v>187</v>
      </c>
      <c r="C4" s="228"/>
      <c r="D4" s="228"/>
      <c r="E4" s="229"/>
      <c r="F4" s="230" t="s">
        <v>57</v>
      </c>
      <c r="G4" s="231"/>
      <c r="H4" s="231" t="s">
        <v>190</v>
      </c>
      <c r="I4" s="232"/>
      <c r="J4" s="233"/>
      <c r="K4" s="234"/>
      <c r="L4" s="234"/>
      <c r="M4" s="234"/>
    </row>
    <row r="5" spans="1:13" ht="15" customHeight="1">
      <c r="A5" s="235"/>
      <c r="B5" s="236"/>
      <c r="C5" s="236"/>
      <c r="D5" s="236"/>
      <c r="E5" s="237"/>
      <c r="F5" s="230" t="s">
        <v>27</v>
      </c>
      <c r="G5" s="231"/>
      <c r="H5" s="167">
        <f ca="1">TODAY()</f>
        <v>45057</v>
      </c>
      <c r="I5" s="168"/>
      <c r="J5" s="238" t="s">
        <v>107</v>
      </c>
      <c r="K5" s="239"/>
      <c r="L5" s="239"/>
      <c r="M5" s="239"/>
    </row>
    <row r="6" spans="1:13" ht="13.5" customHeight="1">
      <c r="A6" s="240" t="s">
        <v>9</v>
      </c>
      <c r="B6" s="241" t="s">
        <v>188</v>
      </c>
      <c r="C6" s="241"/>
      <c r="D6" s="241"/>
      <c r="E6" s="242"/>
      <c r="F6" s="230" t="s">
        <v>28</v>
      </c>
      <c r="G6" s="231"/>
      <c r="H6" s="243" t="s">
        <v>191</v>
      </c>
      <c r="I6" s="244"/>
      <c r="J6" s="245"/>
      <c r="K6" s="246"/>
      <c r="L6" s="246"/>
      <c r="M6" s="246"/>
    </row>
    <row r="7" spans="1:13" ht="15" customHeight="1">
      <c r="A7" s="247" t="s">
        <v>29</v>
      </c>
      <c r="B7" s="248"/>
      <c r="C7" s="248"/>
      <c r="D7" s="248"/>
      <c r="E7" s="249"/>
      <c r="F7" s="230" t="s">
        <v>6</v>
      </c>
      <c r="G7" s="231"/>
      <c r="H7" s="231"/>
      <c r="I7" s="232"/>
      <c r="J7" s="250">
        <v>1</v>
      </c>
      <c r="K7" s="251">
        <v>2</v>
      </c>
      <c r="L7" s="251">
        <v>3</v>
      </c>
      <c r="M7" s="251">
        <v>4</v>
      </c>
    </row>
    <row r="8" spans="1:13" ht="30" customHeight="1">
      <c r="A8" s="252" t="s">
        <v>189</v>
      </c>
      <c r="B8" s="241"/>
      <c r="C8" s="241"/>
      <c r="D8" s="241"/>
      <c r="E8" s="242"/>
      <c r="F8" s="253" t="s">
        <v>30</v>
      </c>
      <c r="G8" s="254" t="s">
        <v>4</v>
      </c>
      <c r="H8" s="255" t="s">
        <v>31</v>
      </c>
      <c r="I8" s="256" t="s">
        <v>13</v>
      </c>
      <c r="J8" s="257" t="s">
        <v>175</v>
      </c>
      <c r="K8" s="258" t="s">
        <v>176</v>
      </c>
      <c r="L8" s="258" t="s">
        <v>177</v>
      </c>
      <c r="M8" s="258"/>
    </row>
    <row r="9" spans="1:13" ht="15" customHeight="1" thickBot="1">
      <c r="A9" s="259" t="s">
        <v>68</v>
      </c>
      <c r="B9" s="260"/>
      <c r="C9" s="260"/>
      <c r="D9" s="260"/>
      <c r="E9" s="261"/>
      <c r="F9" s="262"/>
      <c r="G9" s="263"/>
      <c r="H9" s="264" t="s">
        <v>12</v>
      </c>
      <c r="I9" s="65">
        <v>0.1986</v>
      </c>
      <c r="J9" s="265"/>
      <c r="K9" s="266"/>
      <c r="L9" s="266"/>
      <c r="M9" s="266"/>
    </row>
    <row r="10" spans="1:13" ht="39" customHeight="1" thickBot="1">
      <c r="A10" s="267" t="s">
        <v>0</v>
      </c>
      <c r="B10" s="268" t="s">
        <v>3</v>
      </c>
      <c r="C10" s="268" t="s">
        <v>58</v>
      </c>
      <c r="D10" s="268" t="s">
        <v>1</v>
      </c>
      <c r="E10" s="268" t="s">
        <v>8</v>
      </c>
      <c r="F10" s="268" t="s">
        <v>39</v>
      </c>
      <c r="G10" s="269" t="s">
        <v>11</v>
      </c>
      <c r="H10" s="269" t="s">
        <v>14</v>
      </c>
      <c r="I10" s="270" t="s">
        <v>5</v>
      </c>
      <c r="J10" s="271"/>
      <c r="K10" s="272"/>
      <c r="L10" s="272"/>
      <c r="M10" s="272"/>
    </row>
    <row r="11" spans="1:13" ht="14.25" thickBot="1">
      <c r="A11" s="273">
        <v>1</v>
      </c>
      <c r="B11" s="274"/>
      <c r="C11" s="274"/>
      <c r="D11" s="275" t="s">
        <v>36</v>
      </c>
      <c r="E11" s="274"/>
      <c r="F11" s="274"/>
      <c r="G11" s="276"/>
      <c r="H11" s="276"/>
      <c r="I11" s="277">
        <f>SUBTOTAL(9,I12:I57)</f>
        <v>0</v>
      </c>
      <c r="J11" s="278"/>
      <c r="K11" s="278"/>
      <c r="L11" s="278"/>
      <c r="M11" s="278"/>
    </row>
    <row r="12" spans="1:13" ht="14.25" thickBot="1">
      <c r="A12" s="279" t="s">
        <v>41</v>
      </c>
      <c r="B12" s="280"/>
      <c r="C12" s="280"/>
      <c r="D12" s="281" t="s">
        <v>69</v>
      </c>
      <c r="E12" s="282"/>
      <c r="F12" s="113"/>
      <c r="G12" s="113">
        <v>0</v>
      </c>
      <c r="H12" s="283"/>
      <c r="I12" s="277">
        <f>SUBTOTAL(9,I13)</f>
        <v>0</v>
      </c>
      <c r="J12" s="284"/>
      <c r="K12" s="285"/>
      <c r="L12" s="285"/>
      <c r="M12" s="285"/>
    </row>
    <row r="13" spans="1:13" ht="39.75" customHeight="1" thickBot="1">
      <c r="A13" s="286" t="s">
        <v>93</v>
      </c>
      <c r="B13" s="287" t="s">
        <v>70</v>
      </c>
      <c r="C13" s="288" t="s">
        <v>61</v>
      </c>
      <c r="D13" s="289" t="s">
        <v>119</v>
      </c>
      <c r="E13" s="290" t="s">
        <v>32</v>
      </c>
      <c r="F13" s="288">
        <f>SUM(J13:M13)</f>
        <v>4.5</v>
      </c>
      <c r="G13" s="94"/>
      <c r="H13" s="291">
        <f>ROUND(G13+(G13*$I$9),2)</f>
        <v>0</v>
      </c>
      <c r="I13" s="292">
        <f>ROUND(F13*H13,2)</f>
        <v>0</v>
      </c>
      <c r="J13" s="293">
        <v>4.5</v>
      </c>
      <c r="K13" s="294"/>
      <c r="L13" s="294"/>
      <c r="M13" s="294"/>
    </row>
    <row r="14" spans="1:13" s="4" customFormat="1" ht="12.75" customHeight="1" thickBot="1">
      <c r="A14" s="295" t="s">
        <v>91</v>
      </c>
      <c r="B14" s="280"/>
      <c r="C14" s="280"/>
      <c r="D14" s="281" t="s">
        <v>120</v>
      </c>
      <c r="E14" s="282"/>
      <c r="F14" s="113"/>
      <c r="G14" s="113"/>
      <c r="H14" s="113"/>
      <c r="I14" s="277">
        <f>SUBTOTAL(9,I15:I23)</f>
        <v>0</v>
      </c>
      <c r="J14" s="296"/>
      <c r="K14" s="297"/>
      <c r="L14" s="297"/>
      <c r="M14" s="297"/>
    </row>
    <row r="15" spans="1:17" s="4" customFormat="1" ht="81">
      <c r="A15" s="298" t="s">
        <v>92</v>
      </c>
      <c r="B15" s="299" t="s">
        <v>121</v>
      </c>
      <c r="C15" s="290" t="s">
        <v>59</v>
      </c>
      <c r="D15" s="289" t="s">
        <v>130</v>
      </c>
      <c r="E15" s="290" t="s">
        <v>33</v>
      </c>
      <c r="F15" s="290">
        <f>SUM(J15:M15)</f>
        <v>92.48</v>
      </c>
      <c r="G15" s="138"/>
      <c r="H15" s="291">
        <f aca="true" t="shared" si="0" ref="H15:H20">ROUND(G15+(G15*$I$9),2)</f>
        <v>0</v>
      </c>
      <c r="I15" s="300">
        <f aca="true" t="shared" si="1" ref="I15:I20">SUM(N15:Q15)</f>
        <v>0</v>
      </c>
      <c r="J15" s="301"/>
      <c r="K15" s="302">
        <v>48.64</v>
      </c>
      <c r="L15" s="302">
        <v>43.84</v>
      </c>
      <c r="M15" s="303"/>
      <c r="N15" s="150">
        <f>ROUND(J15*$H$15,2)</f>
        <v>0</v>
      </c>
      <c r="O15" s="150">
        <f>ROUND(K15*$H$15,2)</f>
        <v>0</v>
      </c>
      <c r="P15" s="150">
        <f>ROUND(L15*$H$15,2)</f>
        <v>0</v>
      </c>
      <c r="Q15" s="150">
        <f>ROUND(M15*$H$15,2)</f>
        <v>0</v>
      </c>
    </row>
    <row r="16" spans="1:17" s="4" customFormat="1" ht="27">
      <c r="A16" s="304" t="s">
        <v>94</v>
      </c>
      <c r="B16" s="305" t="s">
        <v>122</v>
      </c>
      <c r="C16" s="288" t="s">
        <v>59</v>
      </c>
      <c r="D16" s="306" t="s">
        <v>131</v>
      </c>
      <c r="E16" s="288" t="s">
        <v>32</v>
      </c>
      <c r="F16" s="288">
        <f aca="true" t="shared" si="2" ref="F16:F27">SUM(J16:M16)</f>
        <v>78.4</v>
      </c>
      <c r="G16" s="95"/>
      <c r="H16" s="307">
        <f t="shared" si="0"/>
        <v>0</v>
      </c>
      <c r="I16" s="300">
        <f t="shared" si="1"/>
        <v>0</v>
      </c>
      <c r="J16" s="301"/>
      <c r="K16" s="302">
        <v>41.6</v>
      </c>
      <c r="L16" s="302">
        <v>36.800000000000004</v>
      </c>
      <c r="M16" s="303"/>
      <c r="N16" s="150">
        <f>ROUND(J16*$H$16,2)</f>
        <v>0</v>
      </c>
      <c r="O16" s="150">
        <f>ROUND(K16*$H$16,2)</f>
        <v>0</v>
      </c>
      <c r="P16" s="150">
        <f>ROUND(L16*$H$16,2)</f>
        <v>0</v>
      </c>
      <c r="Q16" s="150">
        <f>ROUND(M16*$H$16,2)</f>
        <v>0</v>
      </c>
    </row>
    <row r="17" spans="1:17" s="4" customFormat="1" ht="67.5">
      <c r="A17" s="304" t="s">
        <v>95</v>
      </c>
      <c r="B17" s="305" t="s">
        <v>123</v>
      </c>
      <c r="C17" s="288" t="s">
        <v>59</v>
      </c>
      <c r="D17" s="306" t="s">
        <v>132</v>
      </c>
      <c r="E17" s="288" t="s">
        <v>34</v>
      </c>
      <c r="F17" s="288">
        <f t="shared" si="2"/>
        <v>98</v>
      </c>
      <c r="G17" s="95"/>
      <c r="H17" s="307">
        <f t="shared" si="0"/>
        <v>0</v>
      </c>
      <c r="I17" s="300">
        <f t="shared" si="1"/>
        <v>0</v>
      </c>
      <c r="J17" s="308"/>
      <c r="K17" s="303">
        <v>52</v>
      </c>
      <c r="L17" s="303">
        <v>46</v>
      </c>
      <c r="M17" s="303"/>
      <c r="N17" s="150">
        <f>ROUND(J17*$H$17,2)</f>
        <v>0</v>
      </c>
      <c r="O17" s="150">
        <f>ROUND(K17*$H$17,2)</f>
        <v>0</v>
      </c>
      <c r="P17" s="150">
        <f>ROUND(L17*$H$17,2)</f>
        <v>0</v>
      </c>
      <c r="Q17" s="150">
        <f>ROUND(M17*$H$17,2)</f>
        <v>0</v>
      </c>
    </row>
    <row r="18" spans="1:17" s="4" customFormat="1" ht="40.5">
      <c r="A18" s="304" t="s">
        <v>96</v>
      </c>
      <c r="B18" s="309" t="s">
        <v>124</v>
      </c>
      <c r="C18" s="288" t="s">
        <v>59</v>
      </c>
      <c r="D18" s="306" t="s">
        <v>133</v>
      </c>
      <c r="E18" s="288" t="s">
        <v>33</v>
      </c>
      <c r="F18" s="288">
        <f t="shared" si="2"/>
        <v>3.92</v>
      </c>
      <c r="G18" s="95"/>
      <c r="H18" s="307">
        <f t="shared" si="0"/>
        <v>0</v>
      </c>
      <c r="I18" s="300">
        <f t="shared" si="1"/>
        <v>0</v>
      </c>
      <c r="J18" s="308"/>
      <c r="K18" s="303">
        <v>2.08</v>
      </c>
      <c r="L18" s="303">
        <v>1.84</v>
      </c>
      <c r="M18" s="303"/>
      <c r="N18" s="150">
        <f>ROUND(J18*$H$18,2)</f>
        <v>0</v>
      </c>
      <c r="O18" s="150">
        <f>ROUND(K18*$H$18,2)</f>
        <v>0</v>
      </c>
      <c r="P18" s="150">
        <f>ROUND(L18*$H$18,2)</f>
        <v>0</v>
      </c>
      <c r="Q18" s="150">
        <f>ROUND(M18*$H$18,2)</f>
        <v>0</v>
      </c>
    </row>
    <row r="19" spans="1:17" s="4" customFormat="1" ht="27">
      <c r="A19" s="304" t="s">
        <v>97</v>
      </c>
      <c r="B19" s="309" t="s">
        <v>125</v>
      </c>
      <c r="C19" s="288" t="s">
        <v>59</v>
      </c>
      <c r="D19" s="306" t="s">
        <v>134</v>
      </c>
      <c r="E19" s="288" t="s">
        <v>33</v>
      </c>
      <c r="F19" s="288">
        <f t="shared" si="2"/>
        <v>62.69</v>
      </c>
      <c r="G19" s="145"/>
      <c r="H19" s="307">
        <f t="shared" si="0"/>
        <v>0</v>
      </c>
      <c r="I19" s="300">
        <f t="shared" si="1"/>
        <v>0</v>
      </c>
      <c r="J19" s="308"/>
      <c r="K19" s="303">
        <v>33.37</v>
      </c>
      <c r="L19" s="303">
        <v>29.32</v>
      </c>
      <c r="M19" s="303"/>
      <c r="N19" s="150">
        <f>ROUND(J19*$H$19,2)</f>
        <v>0</v>
      </c>
      <c r="O19" s="150">
        <f>ROUND(K19*$H$19,2)</f>
        <v>0</v>
      </c>
      <c r="P19" s="150">
        <f>ROUND(L19*$H$19,2)</f>
        <v>0</v>
      </c>
      <c r="Q19" s="150">
        <f>ROUND(M19*$H$19,2)</f>
        <v>0</v>
      </c>
    </row>
    <row r="20" spans="1:17" s="4" customFormat="1" ht="40.5">
      <c r="A20" s="304" t="s">
        <v>98</v>
      </c>
      <c r="B20" s="309" t="s">
        <v>126</v>
      </c>
      <c r="C20" s="288" t="s">
        <v>59</v>
      </c>
      <c r="D20" s="306" t="s">
        <v>135</v>
      </c>
      <c r="E20" s="288" t="s">
        <v>139</v>
      </c>
      <c r="F20" s="288">
        <f t="shared" si="2"/>
        <v>6</v>
      </c>
      <c r="G20" s="95"/>
      <c r="H20" s="307">
        <f t="shared" si="0"/>
        <v>0</v>
      </c>
      <c r="I20" s="300">
        <f t="shared" si="1"/>
        <v>0</v>
      </c>
      <c r="J20" s="308"/>
      <c r="K20" s="303">
        <v>4</v>
      </c>
      <c r="L20" s="303">
        <v>2</v>
      </c>
      <c r="M20" s="303"/>
      <c r="N20" s="150">
        <f>ROUND(J20*$H$20,2)</f>
        <v>0</v>
      </c>
      <c r="O20" s="150">
        <f>ROUND(K20*$H$20,2)</f>
        <v>0</v>
      </c>
      <c r="P20" s="150">
        <f>ROUND(L20*$H$20,2)</f>
        <v>0</v>
      </c>
      <c r="Q20" s="150">
        <f>ROUND(M20*$H$20,2)</f>
        <v>0</v>
      </c>
    </row>
    <row r="21" spans="1:17" s="4" customFormat="1" ht="81">
      <c r="A21" s="304" t="s">
        <v>98</v>
      </c>
      <c r="B21" s="309" t="s">
        <v>127</v>
      </c>
      <c r="C21" s="288" t="s">
        <v>61</v>
      </c>
      <c r="D21" s="306" t="s">
        <v>136</v>
      </c>
      <c r="E21" s="288" t="s">
        <v>8</v>
      </c>
      <c r="F21" s="288">
        <f>SUM(J21:M21)</f>
        <v>5</v>
      </c>
      <c r="G21" s="95"/>
      <c r="H21" s="307">
        <f>ROUND(G21+(G21*$I$9),2)</f>
        <v>0</v>
      </c>
      <c r="I21" s="300">
        <f>SUM(N21:Q21)</f>
        <v>0</v>
      </c>
      <c r="J21" s="308"/>
      <c r="K21" s="303">
        <v>3</v>
      </c>
      <c r="L21" s="303">
        <v>2</v>
      </c>
      <c r="M21" s="303"/>
      <c r="N21" s="150">
        <f>ROUND(J21*$H$21,2)</f>
        <v>0</v>
      </c>
      <c r="O21" s="150">
        <f>ROUND(K21*$H$21,2)</f>
        <v>0</v>
      </c>
      <c r="P21" s="150">
        <f>ROUND(L21*$H$21,2)</f>
        <v>0</v>
      </c>
      <c r="Q21" s="150">
        <f>ROUND(M21*$H$21,2)</f>
        <v>0</v>
      </c>
    </row>
    <row r="22" spans="1:17" s="4" customFormat="1" ht="54">
      <c r="A22" s="304" t="s">
        <v>98</v>
      </c>
      <c r="B22" s="309" t="s">
        <v>128</v>
      </c>
      <c r="C22" s="288" t="s">
        <v>59</v>
      </c>
      <c r="D22" s="306" t="s">
        <v>137</v>
      </c>
      <c r="E22" s="288" t="s">
        <v>33</v>
      </c>
      <c r="F22" s="288">
        <f>SUM(J22:M22)</f>
        <v>29.790000000000006</v>
      </c>
      <c r="G22" s="95"/>
      <c r="H22" s="307">
        <f>ROUND(G22+(G22*$I$9),2)</f>
        <v>0</v>
      </c>
      <c r="I22" s="300">
        <f>SUM(N22:Q22)</f>
        <v>0</v>
      </c>
      <c r="J22" s="308"/>
      <c r="K22" s="303">
        <v>15.270000000000003</v>
      </c>
      <c r="L22" s="303">
        <v>14.520000000000003</v>
      </c>
      <c r="M22" s="303"/>
      <c r="N22" s="150">
        <f>ROUND(J22*$H$22,2)</f>
        <v>0</v>
      </c>
      <c r="O22" s="150">
        <f>ROUND(K22*$H$22,2)</f>
        <v>0</v>
      </c>
      <c r="P22" s="150">
        <f>ROUND(L22*$H$22,2)</f>
        <v>0</v>
      </c>
      <c r="Q22" s="150">
        <f>ROUND(M22*$H$22,2)</f>
        <v>0</v>
      </c>
    </row>
    <row r="23" spans="1:17" s="4" customFormat="1" ht="41.25" thickBot="1">
      <c r="A23" s="310" t="s">
        <v>99</v>
      </c>
      <c r="B23" s="311" t="s">
        <v>129</v>
      </c>
      <c r="C23" s="312" t="s">
        <v>59</v>
      </c>
      <c r="D23" s="313" t="s">
        <v>138</v>
      </c>
      <c r="E23" s="312" t="s">
        <v>10</v>
      </c>
      <c r="F23" s="288">
        <f>SUM(J23:M23)</f>
        <v>59.58000000000001</v>
      </c>
      <c r="G23" s="144"/>
      <c r="H23" s="314">
        <f>ROUND(G23+(G23*$I$9),2)</f>
        <v>0</v>
      </c>
      <c r="I23" s="300">
        <f>SUM(N23:Q23)</f>
        <v>0</v>
      </c>
      <c r="J23" s="308"/>
      <c r="K23" s="303">
        <v>30.540000000000006</v>
      </c>
      <c r="L23" s="303">
        <v>29.040000000000006</v>
      </c>
      <c r="M23" s="303"/>
      <c r="N23" s="150">
        <f>ROUND(J23*$H$23,2)</f>
        <v>0</v>
      </c>
      <c r="O23" s="150">
        <f>ROUND(K23*$H$23,2)</f>
        <v>0</v>
      </c>
      <c r="P23" s="150">
        <f>ROUND(L23*$H$23,2)</f>
        <v>0</v>
      </c>
      <c r="Q23" s="150">
        <f>ROUND(M23*$H$23,2)</f>
        <v>0</v>
      </c>
    </row>
    <row r="24" spans="1:13" s="4" customFormat="1" ht="14.25" thickBot="1">
      <c r="A24" s="315" t="s">
        <v>42</v>
      </c>
      <c r="B24" s="280"/>
      <c r="C24" s="280"/>
      <c r="D24" s="281" t="s">
        <v>140</v>
      </c>
      <c r="E24" s="282"/>
      <c r="F24" s="113"/>
      <c r="G24" s="113"/>
      <c r="H24" s="113"/>
      <c r="I24" s="277">
        <f>SUBTOTAL(9,I25:I36)</f>
        <v>0</v>
      </c>
      <c r="J24" s="296"/>
      <c r="K24" s="297"/>
      <c r="L24" s="297"/>
      <c r="M24" s="297"/>
    </row>
    <row r="25" spans="1:17" s="4" customFormat="1" ht="27">
      <c r="A25" s="316" t="s">
        <v>109</v>
      </c>
      <c r="B25" s="317" t="s">
        <v>106</v>
      </c>
      <c r="C25" s="290" t="s">
        <v>61</v>
      </c>
      <c r="D25" s="289" t="s">
        <v>147</v>
      </c>
      <c r="E25" s="290" t="s">
        <v>32</v>
      </c>
      <c r="F25" s="288">
        <f t="shared" si="2"/>
        <v>429.5</v>
      </c>
      <c r="G25" s="138"/>
      <c r="H25" s="291">
        <f>ROUND(G25+(G25*$I$9),2)</f>
        <v>0</v>
      </c>
      <c r="I25" s="300">
        <f>SUM(N25:Q25)</f>
        <v>0</v>
      </c>
      <c r="J25" s="308">
        <v>429.5</v>
      </c>
      <c r="K25" s="303"/>
      <c r="L25" s="303"/>
      <c r="M25" s="303"/>
      <c r="N25" s="150">
        <f>ROUND(J25*$H$25,2)</f>
        <v>0</v>
      </c>
      <c r="O25" s="150">
        <f>ROUND(K25*$H$25,2)</f>
        <v>0</v>
      </c>
      <c r="P25" s="150">
        <f>ROUND(L25*$H$25,2)</f>
        <v>0</v>
      </c>
      <c r="Q25" s="150">
        <f>ROUND(M25*$H$25,2)</f>
        <v>0</v>
      </c>
    </row>
    <row r="26" spans="1:17" s="4" customFormat="1" ht="40.5">
      <c r="A26" s="304" t="s">
        <v>110</v>
      </c>
      <c r="B26" s="305" t="s">
        <v>154</v>
      </c>
      <c r="C26" s="290" t="s">
        <v>59</v>
      </c>
      <c r="D26" s="289" t="s">
        <v>148</v>
      </c>
      <c r="E26" s="290" t="s">
        <v>10</v>
      </c>
      <c r="F26" s="288">
        <f t="shared" si="2"/>
        <v>85.9</v>
      </c>
      <c r="G26" s="94"/>
      <c r="H26" s="291">
        <f>ROUND(G26+(G26*$I$9),2)</f>
        <v>0</v>
      </c>
      <c r="I26" s="300">
        <f>SUM(N26:Q26)</f>
        <v>0</v>
      </c>
      <c r="J26" s="308">
        <v>85.9</v>
      </c>
      <c r="K26" s="303"/>
      <c r="L26" s="303"/>
      <c r="M26" s="303"/>
      <c r="N26" s="150">
        <f>ROUND(J26*$H$26,2)</f>
        <v>0</v>
      </c>
      <c r="O26" s="150">
        <f>ROUND(K26*$H$26,2)</f>
        <v>0</v>
      </c>
      <c r="P26" s="150">
        <f>ROUND(L26*$H$26,2)</f>
        <v>0</v>
      </c>
      <c r="Q26" s="150">
        <f>ROUND(M26*$H$26,2)</f>
        <v>0</v>
      </c>
    </row>
    <row r="27" spans="1:17" s="4" customFormat="1" ht="27">
      <c r="A27" s="304" t="s">
        <v>111</v>
      </c>
      <c r="B27" s="305" t="s">
        <v>155</v>
      </c>
      <c r="C27" s="290" t="s">
        <v>59</v>
      </c>
      <c r="D27" s="289" t="s">
        <v>149</v>
      </c>
      <c r="E27" s="290" t="s">
        <v>32</v>
      </c>
      <c r="F27" s="288">
        <f t="shared" si="2"/>
        <v>429.5</v>
      </c>
      <c r="G27" s="94"/>
      <c r="H27" s="291">
        <f>ROUND(G27+(G27*$I$9),2)</f>
        <v>0</v>
      </c>
      <c r="I27" s="300">
        <f>SUM(N27:Q27)</f>
        <v>0</v>
      </c>
      <c r="J27" s="308">
        <v>429.5</v>
      </c>
      <c r="K27" s="303"/>
      <c r="L27" s="303"/>
      <c r="M27" s="303"/>
      <c r="N27" s="150">
        <f>ROUND(J27*$H$27,2)</f>
        <v>0</v>
      </c>
      <c r="O27" s="150">
        <f>ROUND(K27*$H$27,2)</f>
        <v>0</v>
      </c>
      <c r="P27" s="150">
        <f>ROUND(L27*$H$27,2)</f>
        <v>0</v>
      </c>
      <c r="Q27" s="150">
        <f>ROUND(M27*$H$27,2)</f>
        <v>0</v>
      </c>
    </row>
    <row r="28" spans="1:17" s="4" customFormat="1" ht="40.5">
      <c r="A28" s="304" t="s">
        <v>112</v>
      </c>
      <c r="B28" s="309">
        <v>96396</v>
      </c>
      <c r="C28" s="290" t="s">
        <v>59</v>
      </c>
      <c r="D28" s="289" t="s">
        <v>150</v>
      </c>
      <c r="E28" s="290" t="s">
        <v>33</v>
      </c>
      <c r="F28" s="288">
        <f>SUM(J28:M28)</f>
        <v>39.35</v>
      </c>
      <c r="G28" s="94"/>
      <c r="H28" s="291">
        <f>ROUND(G28+(G28*$I$9),2)</f>
        <v>0</v>
      </c>
      <c r="I28" s="300">
        <f>SUM(N28:Q28)</f>
        <v>0</v>
      </c>
      <c r="J28" s="308">
        <v>39.35</v>
      </c>
      <c r="K28" s="303"/>
      <c r="L28" s="303"/>
      <c r="M28" s="303"/>
      <c r="N28" s="150">
        <f>ROUND(J28*$H$28,2)</f>
        <v>0</v>
      </c>
      <c r="O28" s="150">
        <f>ROUND(K28*$H$28,2)</f>
        <v>0</v>
      </c>
      <c r="P28" s="150">
        <f>ROUND(L28*$H$28,2)</f>
        <v>0</v>
      </c>
      <c r="Q28" s="150">
        <f>ROUND(M28*$H$28,2)</f>
        <v>0</v>
      </c>
    </row>
    <row r="29" spans="1:17" s="4" customFormat="1" ht="40.5">
      <c r="A29" s="304" t="s">
        <v>113</v>
      </c>
      <c r="B29" s="309" t="s">
        <v>90</v>
      </c>
      <c r="C29" s="290" t="s">
        <v>59</v>
      </c>
      <c r="D29" s="289" t="s">
        <v>85</v>
      </c>
      <c r="E29" s="290" t="s">
        <v>10</v>
      </c>
      <c r="F29" s="288">
        <f>SUM(J29:M29)</f>
        <v>1495.3</v>
      </c>
      <c r="G29" s="138"/>
      <c r="H29" s="291">
        <f>ROUND(G29+(G29*$I$9),2)</f>
        <v>0</v>
      </c>
      <c r="I29" s="300">
        <f>SUM(N29:Q29)</f>
        <v>0</v>
      </c>
      <c r="J29" s="308">
        <v>1495.3</v>
      </c>
      <c r="K29" s="303"/>
      <c r="L29" s="303"/>
      <c r="M29" s="303"/>
      <c r="N29" s="150">
        <f>ROUND(J29*$H$29,2)</f>
        <v>0</v>
      </c>
      <c r="O29" s="150">
        <f>ROUND(K29*$H$29,2)</f>
        <v>0</v>
      </c>
      <c r="P29" s="150">
        <f>ROUND(L29*$H$29,2)</f>
        <v>0</v>
      </c>
      <c r="Q29" s="150">
        <f>ROUND(M29*$H$29,2)</f>
        <v>0</v>
      </c>
    </row>
    <row r="30" spans="1:17" s="4" customFormat="1" ht="67.5">
      <c r="A30" s="304" t="s">
        <v>114</v>
      </c>
      <c r="B30" s="309" t="s">
        <v>156</v>
      </c>
      <c r="C30" s="290" t="s">
        <v>59</v>
      </c>
      <c r="D30" s="289" t="s">
        <v>151</v>
      </c>
      <c r="E30" s="290" t="s">
        <v>33</v>
      </c>
      <c r="F30" s="288">
        <f aca="true" t="shared" si="3" ref="F30:F36">SUM(J30:M30)</f>
        <v>39.35</v>
      </c>
      <c r="G30" s="138"/>
      <c r="H30" s="291">
        <f aca="true" t="shared" si="4" ref="H30:H36">ROUND(G30+(G30*$I$9),2)</f>
        <v>0</v>
      </c>
      <c r="I30" s="300">
        <f aca="true" t="shared" si="5" ref="I30:I36">SUM(N30:Q30)</f>
        <v>0</v>
      </c>
      <c r="J30" s="308">
        <v>39.35</v>
      </c>
      <c r="K30" s="303"/>
      <c r="L30" s="303"/>
      <c r="M30" s="303"/>
      <c r="N30" s="150">
        <f>ROUND(J30*$H$30,2)</f>
        <v>0</v>
      </c>
      <c r="O30" s="150">
        <f>ROUND(K30*$H$30,2)</f>
        <v>0</v>
      </c>
      <c r="P30" s="150">
        <f>ROUND(L30*$H$30,2)</f>
        <v>0</v>
      </c>
      <c r="Q30" s="150">
        <f>ROUND(M30*$H$30,2)</f>
        <v>0</v>
      </c>
    </row>
    <row r="31" spans="1:17" s="4" customFormat="1" ht="54">
      <c r="A31" s="304" t="s">
        <v>142</v>
      </c>
      <c r="B31" s="309" t="s">
        <v>86</v>
      </c>
      <c r="C31" s="290" t="s">
        <v>59</v>
      </c>
      <c r="D31" s="289" t="s">
        <v>81</v>
      </c>
      <c r="E31" s="290" t="s">
        <v>43</v>
      </c>
      <c r="F31" s="288">
        <f t="shared" si="3"/>
        <v>5.9</v>
      </c>
      <c r="G31" s="138"/>
      <c r="H31" s="291">
        <f t="shared" si="4"/>
        <v>0</v>
      </c>
      <c r="I31" s="300">
        <f t="shared" si="5"/>
        <v>0</v>
      </c>
      <c r="J31" s="308">
        <v>5.9</v>
      </c>
      <c r="K31" s="303"/>
      <c r="L31" s="303"/>
      <c r="M31" s="303"/>
      <c r="N31" s="150">
        <f>ROUND(J31*$H$31,2)</f>
        <v>0</v>
      </c>
      <c r="O31" s="150">
        <f>ROUND(K31*$H$31,2)</f>
        <v>0</v>
      </c>
      <c r="P31" s="150">
        <f>ROUND(L31*$H$31,2)</f>
        <v>0</v>
      </c>
      <c r="Q31" s="150">
        <f>ROUND(M31*$H$31,2)</f>
        <v>0</v>
      </c>
    </row>
    <row r="32" spans="1:17" s="4" customFormat="1" ht="54">
      <c r="A32" s="304" t="s">
        <v>143</v>
      </c>
      <c r="B32" s="309" t="s">
        <v>87</v>
      </c>
      <c r="C32" s="290" t="s">
        <v>59</v>
      </c>
      <c r="D32" s="289" t="s">
        <v>82</v>
      </c>
      <c r="E32" s="290" t="s">
        <v>43</v>
      </c>
      <c r="F32" s="288">
        <f t="shared" si="3"/>
        <v>36.99</v>
      </c>
      <c r="G32" s="138"/>
      <c r="H32" s="291">
        <f t="shared" si="4"/>
        <v>0</v>
      </c>
      <c r="I32" s="300">
        <f t="shared" si="5"/>
        <v>0</v>
      </c>
      <c r="J32" s="308">
        <v>36.99</v>
      </c>
      <c r="K32" s="303"/>
      <c r="L32" s="303"/>
      <c r="M32" s="303"/>
      <c r="N32" s="150">
        <f>ROUND(J32*$H$32,2)</f>
        <v>0</v>
      </c>
      <c r="O32" s="150">
        <f>ROUND(K32*$H$29,2)</f>
        <v>0</v>
      </c>
      <c r="P32" s="150">
        <f>ROUND(L32*$H$29,2)</f>
        <v>0</v>
      </c>
      <c r="Q32" s="150">
        <f>ROUND(M32*$H$29,2)</f>
        <v>0</v>
      </c>
    </row>
    <row r="33" spans="1:17" s="4" customFormat="1" ht="40.5">
      <c r="A33" s="304" t="s">
        <v>144</v>
      </c>
      <c r="B33" s="309" t="s">
        <v>157</v>
      </c>
      <c r="C33" s="290" t="s">
        <v>158</v>
      </c>
      <c r="D33" s="289" t="s">
        <v>152</v>
      </c>
      <c r="E33" s="290" t="s">
        <v>153</v>
      </c>
      <c r="F33" s="288">
        <f t="shared" si="3"/>
        <v>393.5</v>
      </c>
      <c r="G33" s="138"/>
      <c r="H33" s="291">
        <f t="shared" si="4"/>
        <v>0</v>
      </c>
      <c r="I33" s="300">
        <f t="shared" si="5"/>
        <v>0</v>
      </c>
      <c r="J33" s="308">
        <v>393.5</v>
      </c>
      <c r="K33" s="303"/>
      <c r="L33" s="303"/>
      <c r="M33" s="303"/>
      <c r="N33" s="150">
        <f>ROUND(J33*$H$33,2)</f>
        <v>0</v>
      </c>
      <c r="O33" s="150">
        <f>ROUND(K33*$H$33,2)</f>
        <v>0</v>
      </c>
      <c r="P33" s="150">
        <f>ROUND(L33*$H$33,2)</f>
        <v>0</v>
      </c>
      <c r="Q33" s="150">
        <f>ROUND(M33*$H$33,2)</f>
        <v>0</v>
      </c>
    </row>
    <row r="34" spans="1:17" s="4" customFormat="1" ht="40.5">
      <c r="A34" s="304" t="s">
        <v>145</v>
      </c>
      <c r="B34" s="309">
        <v>95995</v>
      </c>
      <c r="C34" s="290" t="s">
        <v>59</v>
      </c>
      <c r="D34" s="289" t="s">
        <v>83</v>
      </c>
      <c r="E34" s="290" t="s">
        <v>33</v>
      </c>
      <c r="F34" s="288">
        <f t="shared" si="3"/>
        <v>15.74</v>
      </c>
      <c r="G34" s="138"/>
      <c r="H34" s="291">
        <f t="shared" si="4"/>
        <v>0</v>
      </c>
      <c r="I34" s="300">
        <f t="shared" si="5"/>
        <v>0</v>
      </c>
      <c r="J34" s="308">
        <v>15.74</v>
      </c>
      <c r="K34" s="303"/>
      <c r="L34" s="303"/>
      <c r="M34" s="303"/>
      <c r="N34" s="150">
        <f>ROUND(J34*$H$34,2)</f>
        <v>0</v>
      </c>
      <c r="O34" s="150">
        <f>ROUND(K34*$H$34,2)</f>
        <v>0</v>
      </c>
      <c r="P34" s="150">
        <f>ROUND(L34*$H$34,2)</f>
        <v>0</v>
      </c>
      <c r="Q34" s="150">
        <f>ROUND(M34*$H$34,2)</f>
        <v>0</v>
      </c>
    </row>
    <row r="35" spans="1:17" s="4" customFormat="1" ht="27">
      <c r="A35" s="304" t="s">
        <v>145</v>
      </c>
      <c r="B35" s="309" t="s">
        <v>89</v>
      </c>
      <c r="C35" s="290" t="s">
        <v>59</v>
      </c>
      <c r="D35" s="289" t="s">
        <v>84</v>
      </c>
      <c r="E35" s="290" t="s">
        <v>33</v>
      </c>
      <c r="F35" s="288">
        <f>SUM(J35:M35)</f>
        <v>15.74</v>
      </c>
      <c r="G35" s="138"/>
      <c r="H35" s="291">
        <f>ROUND(G35+(G35*$I$9),2)</f>
        <v>0</v>
      </c>
      <c r="I35" s="300">
        <f>SUM(N35:Q35)</f>
        <v>0</v>
      </c>
      <c r="J35" s="308">
        <v>15.74</v>
      </c>
      <c r="K35" s="303"/>
      <c r="L35" s="303"/>
      <c r="M35" s="303"/>
      <c r="N35" s="150">
        <f>ROUND(J35*$H$35,2)</f>
        <v>0</v>
      </c>
      <c r="O35" s="150">
        <f>ROUND(K35*$H$35,2)</f>
        <v>0</v>
      </c>
      <c r="P35" s="150">
        <f>ROUND(L35*$H$35,2)</f>
        <v>0</v>
      </c>
      <c r="Q35" s="150">
        <f>ROUND(M35*$H$35,2)</f>
        <v>0</v>
      </c>
    </row>
    <row r="36" spans="1:17" s="4" customFormat="1" ht="41.25" thickBot="1">
      <c r="A36" s="304" t="s">
        <v>146</v>
      </c>
      <c r="B36" s="309" t="s">
        <v>90</v>
      </c>
      <c r="C36" s="290" t="s">
        <v>59</v>
      </c>
      <c r="D36" s="289" t="s">
        <v>85</v>
      </c>
      <c r="E36" s="290" t="s">
        <v>10</v>
      </c>
      <c r="F36" s="288">
        <f t="shared" si="3"/>
        <v>1394.56</v>
      </c>
      <c r="G36" s="138"/>
      <c r="H36" s="291">
        <f t="shared" si="4"/>
        <v>0</v>
      </c>
      <c r="I36" s="300">
        <f t="shared" si="5"/>
        <v>0</v>
      </c>
      <c r="J36" s="308">
        <v>1394.56</v>
      </c>
      <c r="K36" s="303"/>
      <c r="L36" s="303"/>
      <c r="M36" s="303"/>
      <c r="N36" s="150">
        <f>ROUND(J36*$H$36,2)</f>
        <v>0</v>
      </c>
      <c r="O36" s="150">
        <f>ROUND(K36*$H$36,2)</f>
        <v>0</v>
      </c>
      <c r="P36" s="150">
        <f>ROUND(L36*$H$36,2)</f>
        <v>0</v>
      </c>
      <c r="Q36" s="150">
        <f>ROUND(M36*$H$36,2)</f>
        <v>0</v>
      </c>
    </row>
    <row r="37" spans="1:13" s="4" customFormat="1" ht="14.25" thickBot="1">
      <c r="A37" s="315" t="s">
        <v>42</v>
      </c>
      <c r="B37" s="280"/>
      <c r="C37" s="280"/>
      <c r="D37" s="281" t="s">
        <v>159</v>
      </c>
      <c r="E37" s="282"/>
      <c r="F37" s="113"/>
      <c r="G37" s="113"/>
      <c r="H37" s="113"/>
      <c r="I37" s="277">
        <f>SUBTOTAL(9,I38:I43)</f>
        <v>0</v>
      </c>
      <c r="J37" s="296"/>
      <c r="K37" s="297"/>
      <c r="L37" s="297"/>
      <c r="M37" s="297"/>
    </row>
    <row r="38" spans="1:18" s="4" customFormat="1" ht="40.5">
      <c r="A38" s="316" t="s">
        <v>109</v>
      </c>
      <c r="B38" s="317" t="s">
        <v>160</v>
      </c>
      <c r="C38" s="290" t="s">
        <v>158</v>
      </c>
      <c r="D38" s="289" t="s">
        <v>161</v>
      </c>
      <c r="E38" s="290" t="s">
        <v>153</v>
      </c>
      <c r="F38" s="288">
        <f aca="true" t="shared" si="6" ref="F38:F43">SUM(J38:M38)</f>
        <v>2828.4399999999996</v>
      </c>
      <c r="G38" s="138"/>
      <c r="H38" s="291">
        <f aca="true" t="shared" si="7" ref="H38:H43">ROUND(G38+(G38*$I$9),2)</f>
        <v>0</v>
      </c>
      <c r="I38" s="300">
        <f aca="true" t="shared" si="8" ref="I38:I43">SUM(N38:Q38)</f>
        <v>0</v>
      </c>
      <c r="J38" s="308"/>
      <c r="K38" s="303">
        <v>1299.8</v>
      </c>
      <c r="L38" s="303">
        <v>1528.6399999999999</v>
      </c>
      <c r="M38" s="303"/>
      <c r="N38" s="150">
        <f>ROUND(J38*$H$38,2)</f>
        <v>0</v>
      </c>
      <c r="O38" s="150">
        <f>ROUND(K38*$H$38,2)</f>
        <v>0</v>
      </c>
      <c r="P38" s="150">
        <f>ROUND(L38*$H$38,2)</f>
        <v>0</v>
      </c>
      <c r="Q38" s="150">
        <f>ROUND(M38*$H$38,2)</f>
        <v>0</v>
      </c>
      <c r="R38" s="150"/>
    </row>
    <row r="39" spans="1:18" s="4" customFormat="1" ht="54">
      <c r="A39" s="304" t="s">
        <v>110</v>
      </c>
      <c r="B39" s="305" t="s">
        <v>86</v>
      </c>
      <c r="C39" s="290" t="s">
        <v>59</v>
      </c>
      <c r="D39" s="289" t="s">
        <v>81</v>
      </c>
      <c r="E39" s="290" t="s">
        <v>43</v>
      </c>
      <c r="F39" s="288">
        <f t="shared" si="6"/>
        <v>42.43</v>
      </c>
      <c r="G39" s="94"/>
      <c r="H39" s="291">
        <f t="shared" si="7"/>
        <v>0</v>
      </c>
      <c r="I39" s="300">
        <f t="shared" si="8"/>
        <v>0</v>
      </c>
      <c r="J39" s="308"/>
      <c r="K39" s="303">
        <v>19.5</v>
      </c>
      <c r="L39" s="303">
        <v>22.93</v>
      </c>
      <c r="M39" s="303"/>
      <c r="N39" s="150">
        <f>ROUND(J39*$H$39,2)</f>
        <v>0</v>
      </c>
      <c r="O39" s="150">
        <f>ROUND(K39*$H$39,2)</f>
        <v>0</v>
      </c>
      <c r="P39" s="150">
        <f>ROUND(L39*$H$39,2)</f>
        <v>0</v>
      </c>
      <c r="Q39" s="150">
        <f>ROUND(M39*$H$39,2)</f>
        <v>0</v>
      </c>
      <c r="R39" s="150"/>
    </row>
    <row r="40" spans="1:18" s="4" customFormat="1" ht="54">
      <c r="A40" s="304" t="s">
        <v>111</v>
      </c>
      <c r="B40" s="305" t="s">
        <v>87</v>
      </c>
      <c r="C40" s="290" t="s">
        <v>59</v>
      </c>
      <c r="D40" s="289" t="s">
        <v>82</v>
      </c>
      <c r="E40" s="290" t="s">
        <v>43</v>
      </c>
      <c r="F40" s="288">
        <f t="shared" si="6"/>
        <v>265.87</v>
      </c>
      <c r="G40" s="94"/>
      <c r="H40" s="291">
        <f t="shared" si="7"/>
        <v>0</v>
      </c>
      <c r="I40" s="300">
        <f t="shared" si="8"/>
        <v>0</v>
      </c>
      <c r="J40" s="308"/>
      <c r="K40" s="303">
        <v>122.18</v>
      </c>
      <c r="L40" s="303">
        <v>143.69</v>
      </c>
      <c r="M40" s="303"/>
      <c r="N40" s="150">
        <f>ROUND(J40*$H$40,2)</f>
        <v>0</v>
      </c>
      <c r="O40" s="150">
        <f>ROUND(K40*$H$40,2)</f>
        <v>0</v>
      </c>
      <c r="P40" s="150">
        <f>ROUND(L40*$H$40,2)</f>
        <v>0</v>
      </c>
      <c r="Q40" s="150">
        <f>ROUND(M40*$H$40,2)</f>
        <v>0</v>
      </c>
      <c r="R40" s="150"/>
    </row>
    <row r="41" spans="1:18" s="4" customFormat="1" ht="40.5">
      <c r="A41" s="304" t="s">
        <v>112</v>
      </c>
      <c r="B41" s="309" t="s">
        <v>88</v>
      </c>
      <c r="C41" s="290" t="s">
        <v>59</v>
      </c>
      <c r="D41" s="289" t="s">
        <v>83</v>
      </c>
      <c r="E41" s="290" t="s">
        <v>33</v>
      </c>
      <c r="F41" s="288">
        <f t="shared" si="6"/>
        <v>84.85</v>
      </c>
      <c r="G41" s="94"/>
      <c r="H41" s="291">
        <f t="shared" si="7"/>
        <v>0</v>
      </c>
      <c r="I41" s="300">
        <f t="shared" si="8"/>
        <v>0</v>
      </c>
      <c r="J41" s="308"/>
      <c r="K41" s="303">
        <v>38.99</v>
      </c>
      <c r="L41" s="303">
        <v>45.86</v>
      </c>
      <c r="M41" s="303"/>
      <c r="N41" s="150">
        <f>ROUND(J41*$H$41,2)</f>
        <v>0</v>
      </c>
      <c r="O41" s="150">
        <f>ROUND(K41*$H$41,2)</f>
        <v>0</v>
      </c>
      <c r="P41" s="150">
        <f>ROUND(L41*$H$41,2)</f>
        <v>0</v>
      </c>
      <c r="Q41" s="150">
        <f>ROUND(M41*$H$41,2)</f>
        <v>0</v>
      </c>
      <c r="R41" s="150"/>
    </row>
    <row r="42" spans="1:18" s="4" customFormat="1" ht="27">
      <c r="A42" s="304" t="s">
        <v>113</v>
      </c>
      <c r="B42" s="309" t="s">
        <v>89</v>
      </c>
      <c r="C42" s="290" t="s">
        <v>59</v>
      </c>
      <c r="D42" s="289" t="s">
        <v>84</v>
      </c>
      <c r="E42" s="290" t="s">
        <v>33</v>
      </c>
      <c r="F42" s="288">
        <f t="shared" si="6"/>
        <v>84.85</v>
      </c>
      <c r="G42" s="138"/>
      <c r="H42" s="291">
        <f t="shared" si="7"/>
        <v>0</v>
      </c>
      <c r="I42" s="300">
        <f t="shared" si="8"/>
        <v>0</v>
      </c>
      <c r="J42" s="308"/>
      <c r="K42" s="303">
        <v>38.99</v>
      </c>
      <c r="L42" s="303">
        <v>45.86</v>
      </c>
      <c r="M42" s="303"/>
      <c r="N42" s="150">
        <f>ROUND(J42*$H$42,2)</f>
        <v>0</v>
      </c>
      <c r="O42" s="150">
        <f>ROUND(K42*$H$42,2)</f>
        <v>0</v>
      </c>
      <c r="P42" s="150">
        <f>ROUND(L42*$H$42,2)</f>
        <v>0</v>
      </c>
      <c r="Q42" s="150">
        <f>ROUND(M42*$H$42,2)</f>
        <v>0</v>
      </c>
      <c r="R42" s="150"/>
    </row>
    <row r="43" spans="1:18" s="4" customFormat="1" ht="41.25" thickBot="1">
      <c r="A43" s="304" t="s">
        <v>114</v>
      </c>
      <c r="B43" s="309" t="s">
        <v>90</v>
      </c>
      <c r="C43" s="290" t="s">
        <v>59</v>
      </c>
      <c r="D43" s="289" t="s">
        <v>85</v>
      </c>
      <c r="E43" s="290" t="s">
        <v>10</v>
      </c>
      <c r="F43" s="288">
        <f t="shared" si="6"/>
        <v>7517.71</v>
      </c>
      <c r="G43" s="138"/>
      <c r="H43" s="291">
        <f t="shared" si="7"/>
        <v>0</v>
      </c>
      <c r="I43" s="300">
        <f t="shared" si="8"/>
        <v>0</v>
      </c>
      <c r="J43" s="308"/>
      <c r="K43" s="303">
        <v>3454.51</v>
      </c>
      <c r="L43" s="303">
        <v>4063.2</v>
      </c>
      <c r="M43" s="303"/>
      <c r="N43" s="150">
        <f>ROUND(J43*$H$43,2)</f>
        <v>0</v>
      </c>
      <c r="O43" s="150">
        <f>ROUND(K43*$H$43,2)</f>
        <v>0</v>
      </c>
      <c r="P43" s="150">
        <f>ROUND(L43*$H$43,2)</f>
        <v>0</v>
      </c>
      <c r="Q43" s="150">
        <f>ROUND(M43*$H$43,2)</f>
        <v>0</v>
      </c>
      <c r="R43" s="150"/>
    </row>
    <row r="44" spans="1:13" s="4" customFormat="1" ht="14.25" thickBot="1">
      <c r="A44" s="315" t="s">
        <v>42</v>
      </c>
      <c r="B44" s="280"/>
      <c r="C44" s="280"/>
      <c r="D44" s="281" t="s">
        <v>100</v>
      </c>
      <c r="E44" s="282"/>
      <c r="F44" s="113"/>
      <c r="G44" s="113"/>
      <c r="H44" s="113"/>
      <c r="I44" s="277">
        <f>SUBTOTAL(9,I45:I52)</f>
        <v>0</v>
      </c>
      <c r="J44" s="296"/>
      <c r="K44" s="297"/>
      <c r="L44" s="297"/>
      <c r="M44" s="297"/>
    </row>
    <row r="45" spans="1:17" s="4" customFormat="1" ht="67.5">
      <c r="A45" s="316" t="s">
        <v>109</v>
      </c>
      <c r="B45" s="317" t="s">
        <v>162</v>
      </c>
      <c r="C45" s="290" t="s">
        <v>59</v>
      </c>
      <c r="D45" s="289" t="s">
        <v>165</v>
      </c>
      <c r="E45" s="290" t="s">
        <v>34</v>
      </c>
      <c r="F45" s="288">
        <f aca="true" t="shared" si="9" ref="F45:F50">SUM(J45:M45)</f>
        <v>235.12</v>
      </c>
      <c r="G45" s="138"/>
      <c r="H45" s="291">
        <f aca="true" t="shared" si="10" ref="H45:H50">ROUND(G45+(G45*$I$9),2)</f>
        <v>0</v>
      </c>
      <c r="I45" s="300">
        <f aca="true" t="shared" si="11" ref="I45:I50">SUM(N45:Q45)</f>
        <v>0</v>
      </c>
      <c r="J45" s="308"/>
      <c r="K45" s="303">
        <v>209.70000000000002</v>
      </c>
      <c r="L45" s="303">
        <v>25.42</v>
      </c>
      <c r="M45" s="303"/>
      <c r="N45" s="150">
        <f>ROUND(J45*$H$45,2)</f>
        <v>0</v>
      </c>
      <c r="O45" s="150">
        <f>ROUND(K45*$H$45,2)</f>
        <v>0</v>
      </c>
      <c r="P45" s="150">
        <f>ROUND(L45*$H$45,2)</f>
        <v>0</v>
      </c>
      <c r="Q45" s="150">
        <f>ROUND(M45*$H$45,2)</f>
        <v>0</v>
      </c>
    </row>
    <row r="46" spans="1:17" s="4" customFormat="1" ht="54">
      <c r="A46" s="304" t="s">
        <v>110</v>
      </c>
      <c r="B46" s="305" t="s">
        <v>163</v>
      </c>
      <c r="C46" s="290" t="s">
        <v>59</v>
      </c>
      <c r="D46" s="289" t="s">
        <v>166</v>
      </c>
      <c r="E46" s="290" t="s">
        <v>33</v>
      </c>
      <c r="F46" s="288">
        <f t="shared" si="9"/>
        <v>9.83</v>
      </c>
      <c r="G46" s="94"/>
      <c r="H46" s="291">
        <f t="shared" si="10"/>
        <v>0</v>
      </c>
      <c r="I46" s="300">
        <f t="shared" si="11"/>
        <v>0</v>
      </c>
      <c r="J46" s="308"/>
      <c r="K46" s="303">
        <v>9.83</v>
      </c>
      <c r="L46" s="303"/>
      <c r="M46" s="303"/>
      <c r="N46" s="150">
        <f>ROUND(J46*$H$46,2)</f>
        <v>0</v>
      </c>
      <c r="O46" s="150">
        <f>ROUND(K46*$H$46,2)</f>
        <v>0</v>
      </c>
      <c r="P46" s="150">
        <f>ROUND(L46*$H$46,2)</f>
        <v>0</v>
      </c>
      <c r="Q46" s="150">
        <f>ROUND(M46*$H$46,2)</f>
        <v>0</v>
      </c>
    </row>
    <row r="47" spans="1:17" s="4" customFormat="1" ht="27">
      <c r="A47" s="304" t="s">
        <v>111</v>
      </c>
      <c r="B47" s="305" t="s">
        <v>71</v>
      </c>
      <c r="C47" s="290" t="s">
        <v>61</v>
      </c>
      <c r="D47" s="289" t="s">
        <v>167</v>
      </c>
      <c r="E47" s="290" t="s">
        <v>8</v>
      </c>
      <c r="F47" s="288">
        <f t="shared" si="9"/>
        <v>10</v>
      </c>
      <c r="G47" s="94"/>
      <c r="H47" s="291">
        <f t="shared" si="10"/>
        <v>0</v>
      </c>
      <c r="I47" s="300">
        <f t="shared" si="11"/>
        <v>0</v>
      </c>
      <c r="J47" s="308"/>
      <c r="K47" s="303">
        <v>10</v>
      </c>
      <c r="L47" s="303"/>
      <c r="M47" s="303"/>
      <c r="N47" s="150">
        <f>ROUND(J47*$H$47,2)</f>
        <v>0</v>
      </c>
      <c r="O47" s="150">
        <f>ROUND(K47*$H$47,2)</f>
        <v>0</v>
      </c>
      <c r="P47" s="150">
        <f>ROUND(L47*$H$47,2)</f>
        <v>0</v>
      </c>
      <c r="Q47" s="150">
        <f>ROUND(M47*$H$47,2)</f>
        <v>0</v>
      </c>
    </row>
    <row r="48" spans="1:17" s="4" customFormat="1" ht="40.5">
      <c r="A48" s="304" t="s">
        <v>112</v>
      </c>
      <c r="B48" s="309" t="s">
        <v>102</v>
      </c>
      <c r="C48" s="290" t="s">
        <v>59</v>
      </c>
      <c r="D48" s="289" t="s">
        <v>60</v>
      </c>
      <c r="E48" s="290" t="s">
        <v>34</v>
      </c>
      <c r="F48" s="288">
        <f t="shared" si="9"/>
        <v>120</v>
      </c>
      <c r="G48" s="94"/>
      <c r="H48" s="291">
        <f t="shared" si="10"/>
        <v>0</v>
      </c>
      <c r="I48" s="300">
        <f t="shared" si="11"/>
        <v>0</v>
      </c>
      <c r="J48" s="308">
        <v>120</v>
      </c>
      <c r="K48" s="303"/>
      <c r="L48" s="303"/>
      <c r="M48" s="303"/>
      <c r="N48" s="150">
        <f>ROUND(J48*$H$48,2)</f>
        <v>0</v>
      </c>
      <c r="O48" s="150">
        <f>ROUND(K48*$H$48,2)</f>
        <v>0</v>
      </c>
      <c r="P48" s="150">
        <f>ROUND(L48*$H$48,2)</f>
        <v>0</v>
      </c>
      <c r="Q48" s="150">
        <f>ROUND(M48*$H$48,2)</f>
        <v>0</v>
      </c>
    </row>
    <row r="49" spans="1:17" s="4" customFormat="1" ht="40.5">
      <c r="A49" s="304" t="s">
        <v>113</v>
      </c>
      <c r="B49" s="309" t="s">
        <v>164</v>
      </c>
      <c r="C49" s="290" t="s">
        <v>61</v>
      </c>
      <c r="D49" s="289" t="s">
        <v>168</v>
      </c>
      <c r="E49" s="290" t="s">
        <v>34</v>
      </c>
      <c r="F49" s="288">
        <f t="shared" si="9"/>
        <v>789.6</v>
      </c>
      <c r="G49" s="138"/>
      <c r="H49" s="291">
        <f t="shared" si="10"/>
        <v>0</v>
      </c>
      <c r="I49" s="300">
        <f t="shared" si="11"/>
        <v>0</v>
      </c>
      <c r="J49" s="308"/>
      <c r="K49" s="303">
        <v>360</v>
      </c>
      <c r="L49" s="303">
        <v>429.6</v>
      </c>
      <c r="M49" s="303"/>
      <c r="N49" s="150">
        <f>ROUND(J49*$H$49,2)</f>
        <v>0</v>
      </c>
      <c r="O49" s="150">
        <f>ROUND(K49*$H$49,2)</f>
        <v>0</v>
      </c>
      <c r="P49" s="150">
        <f>ROUND(L49*$H$49,2)</f>
        <v>0</v>
      </c>
      <c r="Q49" s="150">
        <f>ROUND(M49*$H$49,2)</f>
        <v>0</v>
      </c>
    </row>
    <row r="50" spans="1:17" s="4" customFormat="1" ht="27">
      <c r="A50" s="304" t="s">
        <v>114</v>
      </c>
      <c r="B50" s="309" t="s">
        <v>141</v>
      </c>
      <c r="C50" s="290" t="s">
        <v>61</v>
      </c>
      <c r="D50" s="289" t="s">
        <v>169</v>
      </c>
      <c r="E50" s="290" t="s">
        <v>8</v>
      </c>
      <c r="F50" s="288">
        <f t="shared" si="9"/>
        <v>6</v>
      </c>
      <c r="G50" s="138"/>
      <c r="H50" s="291">
        <f t="shared" si="10"/>
        <v>0</v>
      </c>
      <c r="I50" s="300">
        <f t="shared" si="11"/>
        <v>0</v>
      </c>
      <c r="J50" s="308"/>
      <c r="K50" s="303">
        <v>4</v>
      </c>
      <c r="L50" s="303">
        <v>2</v>
      </c>
      <c r="M50" s="303"/>
      <c r="N50" s="150">
        <f>ROUND(J50*$H$50,2)</f>
        <v>0</v>
      </c>
      <c r="O50" s="150">
        <f>ROUND(K50*$H$50,2)</f>
        <v>0</v>
      </c>
      <c r="P50" s="150">
        <f>ROUND(L50*$H$50,2)</f>
        <v>0</v>
      </c>
      <c r="Q50" s="150">
        <f>ROUND(M50*$H$50,2)</f>
        <v>0</v>
      </c>
    </row>
    <row r="51" spans="1:17" s="4" customFormat="1" ht="54">
      <c r="A51" s="304" t="s">
        <v>114</v>
      </c>
      <c r="B51" s="309" t="s">
        <v>72</v>
      </c>
      <c r="C51" s="290" t="s">
        <v>61</v>
      </c>
      <c r="D51" s="289" t="s">
        <v>170</v>
      </c>
      <c r="E51" s="290" t="s">
        <v>171</v>
      </c>
      <c r="F51" s="288">
        <f>SUM(J51:M51)</f>
        <v>23.82</v>
      </c>
      <c r="G51" s="138"/>
      <c r="H51" s="291">
        <f>ROUND(G51+(G51*$I$9),2)</f>
        <v>0</v>
      </c>
      <c r="I51" s="300">
        <f>SUM(N51:Q51)</f>
        <v>0</v>
      </c>
      <c r="J51" s="308"/>
      <c r="K51" s="303">
        <v>15.120000000000001</v>
      </c>
      <c r="L51" s="303">
        <v>8.7</v>
      </c>
      <c r="M51" s="303"/>
      <c r="N51" s="150">
        <f>ROUND(J51*$H$51,2)</f>
        <v>0</v>
      </c>
      <c r="O51" s="150">
        <f>ROUND(K51*$H$51,2)</f>
        <v>0</v>
      </c>
      <c r="P51" s="150">
        <f>ROUND(L51*$H$51,2)</f>
        <v>0</v>
      </c>
      <c r="Q51" s="150">
        <f>ROUND(M51*$H$51,2)</f>
        <v>0</v>
      </c>
    </row>
    <row r="52" spans="1:17" s="4" customFormat="1" ht="41.25" thickBot="1">
      <c r="A52" s="304" t="s">
        <v>114</v>
      </c>
      <c r="B52" s="309" t="s">
        <v>101</v>
      </c>
      <c r="C52" s="290" t="s">
        <v>59</v>
      </c>
      <c r="D52" s="289" t="s">
        <v>103</v>
      </c>
      <c r="E52" s="290" t="s">
        <v>32</v>
      </c>
      <c r="F52" s="288">
        <f>SUM(J52:M52)</f>
        <v>54</v>
      </c>
      <c r="G52" s="138"/>
      <c r="H52" s="291">
        <f>ROUND(G52+(G52*$I$9),2)</f>
        <v>0</v>
      </c>
      <c r="I52" s="300">
        <f>SUM(N52:Q52)</f>
        <v>0</v>
      </c>
      <c r="J52" s="308"/>
      <c r="K52" s="303">
        <v>27</v>
      </c>
      <c r="L52" s="303">
        <v>27</v>
      </c>
      <c r="M52" s="303"/>
      <c r="N52" s="150">
        <f>ROUND(J52*$H$52,2)</f>
        <v>0</v>
      </c>
      <c r="O52" s="150">
        <f>ROUND(K52*$H$52,2)</f>
        <v>0</v>
      </c>
      <c r="P52" s="150">
        <f>ROUND(L52*$H$52,2)</f>
        <v>0</v>
      </c>
      <c r="Q52" s="150">
        <f>ROUND(M52*$H$52,2)</f>
        <v>0</v>
      </c>
    </row>
    <row r="53" spans="1:13" s="4" customFormat="1" ht="14.25" thickBot="1">
      <c r="A53" s="279" t="s">
        <v>44</v>
      </c>
      <c r="B53" s="280"/>
      <c r="C53" s="280"/>
      <c r="D53" s="281" t="s">
        <v>104</v>
      </c>
      <c r="E53" s="282"/>
      <c r="F53" s="113"/>
      <c r="G53" s="113">
        <v>0</v>
      </c>
      <c r="H53" s="113"/>
      <c r="I53" s="277">
        <f>SUBTOTAL(9,I54:I57)</f>
        <v>0</v>
      </c>
      <c r="J53" s="296"/>
      <c r="K53" s="297"/>
      <c r="L53" s="297"/>
      <c r="M53" s="297"/>
    </row>
    <row r="54" spans="1:17" s="4" customFormat="1" ht="54">
      <c r="A54" s="316" t="s">
        <v>115</v>
      </c>
      <c r="B54" s="318" t="s">
        <v>59</v>
      </c>
      <c r="C54" s="319" t="s">
        <v>59</v>
      </c>
      <c r="D54" s="320" t="s">
        <v>172</v>
      </c>
      <c r="E54" s="319" t="s">
        <v>34</v>
      </c>
      <c r="F54" s="319">
        <f>SUM(J54:M54)</f>
        <v>1313.6299999999999</v>
      </c>
      <c r="G54" s="155"/>
      <c r="H54" s="321">
        <f>ROUND(G54+(G54*$I$9),2)</f>
        <v>0</v>
      </c>
      <c r="I54" s="322">
        <f>SUM(N54:Q54)</f>
        <v>0</v>
      </c>
      <c r="J54" s="308">
        <v>163.53</v>
      </c>
      <c r="K54" s="303">
        <v>530.27</v>
      </c>
      <c r="L54" s="303">
        <v>619.8299999999999</v>
      </c>
      <c r="M54" s="303"/>
      <c r="N54" s="150">
        <f>ROUND(J54*$H$54,2)</f>
        <v>0</v>
      </c>
      <c r="O54" s="150">
        <f>ROUND(K54*$H$54,2)</f>
        <v>0</v>
      </c>
      <c r="P54" s="150">
        <f>ROUND(L54*$H$54,2)</f>
        <v>0</v>
      </c>
      <c r="Q54" s="150">
        <f>ROUND(M54*$H$54,2)</f>
        <v>0</v>
      </c>
    </row>
    <row r="55" spans="1:17" s="4" customFormat="1" ht="54">
      <c r="A55" s="304" t="s">
        <v>116</v>
      </c>
      <c r="B55" s="309" t="s">
        <v>59</v>
      </c>
      <c r="C55" s="290" t="s">
        <v>61</v>
      </c>
      <c r="D55" s="289" t="s">
        <v>173</v>
      </c>
      <c r="E55" s="290" t="s">
        <v>32</v>
      </c>
      <c r="F55" s="288">
        <f>SUM(J55:M55)</f>
        <v>30.299999999999997</v>
      </c>
      <c r="G55" s="94"/>
      <c r="H55" s="291">
        <f>ROUND(G55+(G55*$I$9),2)</f>
        <v>0</v>
      </c>
      <c r="I55" s="300">
        <f>SUM(N55:Q55)</f>
        <v>0</v>
      </c>
      <c r="J55" s="308">
        <v>1.5</v>
      </c>
      <c r="K55" s="303">
        <v>19.2</v>
      </c>
      <c r="L55" s="303">
        <v>9.6</v>
      </c>
      <c r="M55" s="303"/>
      <c r="N55" s="150">
        <f>ROUND(J55*$H$55,2)</f>
        <v>0</v>
      </c>
      <c r="O55" s="150">
        <f>ROUND(K55*$H$55,2)</f>
        <v>0</v>
      </c>
      <c r="P55" s="150">
        <f>ROUND(L55*$H$55,2)</f>
        <v>0</v>
      </c>
      <c r="Q55" s="150">
        <f>ROUND(M55*$H$55,2)</f>
        <v>0</v>
      </c>
    </row>
    <row r="56" spans="1:17" s="4" customFormat="1" ht="40.5">
      <c r="A56" s="304" t="s">
        <v>117</v>
      </c>
      <c r="B56" s="309" t="s">
        <v>61</v>
      </c>
      <c r="C56" s="288" t="s">
        <v>61</v>
      </c>
      <c r="D56" s="306" t="s">
        <v>105</v>
      </c>
      <c r="E56" s="288" t="s">
        <v>8</v>
      </c>
      <c r="F56" s="288">
        <f>SUM(J56:M56)</f>
        <v>2</v>
      </c>
      <c r="G56" s="95"/>
      <c r="H56" s="307">
        <f>ROUND(G56+(G56*$I$9),2)</f>
        <v>0</v>
      </c>
      <c r="I56" s="300">
        <f>SUM(N56:Q56)</f>
        <v>0</v>
      </c>
      <c r="J56" s="301">
        <v>1</v>
      </c>
      <c r="K56" s="302"/>
      <c r="L56" s="302">
        <v>1</v>
      </c>
      <c r="M56" s="303"/>
      <c r="N56" s="150">
        <f>ROUND(J56*$H$56,2)</f>
        <v>0</v>
      </c>
      <c r="O56" s="150">
        <f>ROUND(K56*$H$56,2)</f>
        <v>0</v>
      </c>
      <c r="P56" s="150">
        <f>ROUND(L56*$H$56,2)</f>
        <v>0</v>
      </c>
      <c r="Q56" s="150">
        <f>ROUND(M56*$H$56,2)</f>
        <v>0</v>
      </c>
    </row>
    <row r="57" spans="1:17" s="4" customFormat="1" ht="54.75" thickBot="1">
      <c r="A57" s="298" t="s">
        <v>117</v>
      </c>
      <c r="B57" s="323" t="s">
        <v>61</v>
      </c>
      <c r="C57" s="324" t="s">
        <v>61</v>
      </c>
      <c r="D57" s="325" t="s">
        <v>174</v>
      </c>
      <c r="E57" s="324" t="s">
        <v>8</v>
      </c>
      <c r="F57" s="324">
        <f>SUM(J57:M57)</f>
        <v>6</v>
      </c>
      <c r="G57" s="146"/>
      <c r="H57" s="326">
        <f>ROUND(G57+(G57*$I$9),2)</f>
        <v>0</v>
      </c>
      <c r="I57" s="327">
        <f>SUM(N57:Q57)</f>
        <v>0</v>
      </c>
      <c r="J57" s="328"/>
      <c r="K57" s="329">
        <v>4</v>
      </c>
      <c r="L57" s="329">
        <v>2</v>
      </c>
      <c r="M57" s="330"/>
      <c r="N57" s="150">
        <f>ROUND(J57*$H$57,2)</f>
        <v>0</v>
      </c>
      <c r="O57" s="150">
        <f>ROUND(K57*$H$57,2)</f>
        <v>0</v>
      </c>
      <c r="P57" s="150">
        <f>ROUND(L57*$H$57,2)</f>
        <v>0</v>
      </c>
      <c r="Q57" s="150">
        <f>ROUND(M57*$H$56,2)</f>
        <v>0</v>
      </c>
    </row>
    <row r="58" spans="1:11" ht="21" customHeight="1">
      <c r="A58" s="85"/>
      <c r="B58" s="85"/>
      <c r="C58" s="85"/>
      <c r="D58" s="89"/>
      <c r="E58" s="85"/>
      <c r="F58" s="85"/>
      <c r="G58" s="85"/>
      <c r="H58" s="85"/>
      <c r="I58" s="85"/>
      <c r="J58" s="2"/>
      <c r="K58" s="4"/>
    </row>
    <row r="59" spans="1:11" ht="21" customHeight="1">
      <c r="A59" s="85"/>
      <c r="B59" s="85"/>
      <c r="C59" s="85"/>
      <c r="D59" s="89"/>
      <c r="E59" s="85"/>
      <c r="F59" s="85"/>
      <c r="G59" s="85"/>
      <c r="H59" s="85"/>
      <c r="I59" s="85"/>
      <c r="J59" s="2"/>
      <c r="K59" s="4"/>
    </row>
    <row r="60" spans="1:11" ht="21" customHeight="1">
      <c r="A60" s="85"/>
      <c r="B60" s="85"/>
      <c r="C60" s="85"/>
      <c r="D60" s="89"/>
      <c r="E60" s="85"/>
      <c r="F60" s="85"/>
      <c r="G60" s="85"/>
      <c r="H60" s="85"/>
      <c r="I60" s="85"/>
      <c r="J60" s="2"/>
      <c r="K60" s="4"/>
    </row>
    <row r="61" spans="1:11" ht="21" customHeight="1">
      <c r="A61" s="85"/>
      <c r="B61" s="85"/>
      <c r="C61" s="85"/>
      <c r="D61" s="89"/>
      <c r="E61" s="85"/>
      <c r="F61" s="85"/>
      <c r="G61" s="85"/>
      <c r="H61" s="85"/>
      <c r="I61" s="85"/>
      <c r="J61" s="2"/>
      <c r="K61" s="4"/>
    </row>
    <row r="62" spans="1:11" ht="13.5">
      <c r="A62" s="85"/>
      <c r="B62" s="172"/>
      <c r="C62" s="172"/>
      <c r="D62" s="172"/>
      <c r="E62" s="85"/>
      <c r="F62" s="169"/>
      <c r="G62" s="169"/>
      <c r="H62" s="169"/>
      <c r="I62" s="85"/>
      <c r="J62" s="2"/>
      <c r="K62" s="2"/>
    </row>
    <row r="63" spans="1:11" ht="13.5">
      <c r="A63" s="85"/>
      <c r="B63" s="171" t="s">
        <v>55</v>
      </c>
      <c r="C63" s="169"/>
      <c r="D63" s="169"/>
      <c r="E63" s="85"/>
      <c r="F63" s="86"/>
      <c r="G63" s="163" t="s">
        <v>192</v>
      </c>
      <c r="H63" s="164"/>
      <c r="I63" s="164"/>
      <c r="J63" s="164"/>
      <c r="K63" s="164"/>
    </row>
    <row r="64" spans="1:11" ht="13.5">
      <c r="A64" s="86"/>
      <c r="B64" s="171" t="s">
        <v>53</v>
      </c>
      <c r="C64" s="169"/>
      <c r="D64" s="169"/>
      <c r="E64" s="86"/>
      <c r="F64" s="86"/>
      <c r="G64" s="165" t="s">
        <v>56</v>
      </c>
      <c r="H64" s="166"/>
      <c r="I64" s="166"/>
      <c r="J64" s="166"/>
      <c r="K64" s="166"/>
    </row>
    <row r="65" spans="1:11" ht="12" customHeight="1">
      <c r="A65" s="2"/>
      <c r="B65" s="171" t="s">
        <v>63</v>
      </c>
      <c r="C65" s="169"/>
      <c r="D65" s="169"/>
      <c r="E65" s="2"/>
      <c r="F65" s="2"/>
      <c r="G65" s="165" t="s">
        <v>54</v>
      </c>
      <c r="H65" s="166"/>
      <c r="I65" s="166"/>
      <c r="J65" s="166"/>
      <c r="K65" s="166"/>
    </row>
    <row r="66" spans="1:11" ht="13.5" customHeight="1">
      <c r="A66" s="2"/>
      <c r="B66" s="2"/>
      <c r="C66" s="2"/>
      <c r="D66" s="90"/>
      <c r="E66" s="2"/>
      <c r="F66" s="2"/>
      <c r="G66" s="2"/>
      <c r="H66" s="2"/>
      <c r="I66" s="2"/>
      <c r="J66" s="2"/>
      <c r="K66" s="2"/>
    </row>
    <row r="67" spans="1:11" ht="4.5" customHeight="1">
      <c r="A67" s="2"/>
      <c r="B67" s="2"/>
      <c r="C67" s="2"/>
      <c r="D67" s="90"/>
      <c r="E67" s="2"/>
      <c r="F67" s="2"/>
      <c r="G67" s="2"/>
      <c r="H67" s="2"/>
      <c r="I67" s="2"/>
      <c r="J67" s="2"/>
      <c r="K67" s="2"/>
    </row>
    <row r="68" spans="1:13" ht="13.5">
      <c r="A68" s="2"/>
      <c r="B68" s="2"/>
      <c r="C68" s="2"/>
      <c r="D68" s="90"/>
      <c r="E68" s="2"/>
      <c r="F68" s="2"/>
      <c r="G68" s="2"/>
      <c r="H68" s="2"/>
      <c r="I68" s="8"/>
      <c r="J68" s="6"/>
      <c r="K68" s="2"/>
      <c r="L68" s="18"/>
      <c r="M68" s="7"/>
    </row>
    <row r="69" spans="9:13" ht="13.5">
      <c r="I69" s="9"/>
      <c r="J69" s="7"/>
      <c r="L69" s="18"/>
      <c r="M69" s="7"/>
    </row>
    <row r="70" spans="9:13" ht="13.5">
      <c r="I70" s="13"/>
      <c r="J70" s="10"/>
      <c r="L70" s="18"/>
      <c r="M70" s="7"/>
    </row>
    <row r="71" spans="12:13" ht="13.5">
      <c r="L71" s="18"/>
      <c r="M71" s="7"/>
    </row>
    <row r="72" spans="9:13" ht="13.5">
      <c r="I72" s="17"/>
      <c r="J72" s="16"/>
      <c r="L72" s="23"/>
      <c r="M72" s="22"/>
    </row>
    <row r="73" spans="9:13" ht="13.5">
      <c r="I73" s="9"/>
      <c r="J73" s="11"/>
      <c r="L73" s="21"/>
      <c r="M73" s="20"/>
    </row>
    <row r="74" spans="9:13" ht="13.5">
      <c r="I74" s="9"/>
      <c r="J74" s="11"/>
      <c r="L74" s="21"/>
      <c r="M74" s="20"/>
    </row>
    <row r="75" ht="13.5">
      <c r="M75" s="10"/>
    </row>
    <row r="76" spans="10:12" ht="13.5">
      <c r="J76" s="19"/>
      <c r="L76" s="5"/>
    </row>
    <row r="77" spans="9:10" ht="13.5">
      <c r="I77" s="13"/>
      <c r="J77" s="10"/>
    </row>
    <row r="78" spans="11:12" ht="14.25">
      <c r="K78" s="12"/>
      <c r="L78" s="11"/>
    </row>
    <row r="79" spans="9:10" ht="13.5">
      <c r="I79" s="14"/>
      <c r="J79" s="15"/>
    </row>
    <row r="80" ht="13.5">
      <c r="J80" s="5"/>
    </row>
    <row r="82" ht="13.5">
      <c r="J82" s="5"/>
    </row>
    <row r="84" ht="13.5">
      <c r="J84" s="5"/>
    </row>
    <row r="86" ht="13.5">
      <c r="J86" s="5"/>
    </row>
  </sheetData>
  <sheetProtection sheet="1" formatCells="0" formatColumns="0" formatRows="0" insertRows="0" insertHyperlinks="0"/>
  <mergeCells count="32">
    <mergeCell ref="B64:D64"/>
    <mergeCell ref="A2:M2"/>
    <mergeCell ref="J3:M4"/>
    <mergeCell ref="L8:L10"/>
    <mergeCell ref="M8:M10"/>
    <mergeCell ref="J5:M6"/>
    <mergeCell ref="F6:G6"/>
    <mergeCell ref="F7:I7"/>
    <mergeCell ref="A1:M1"/>
    <mergeCell ref="A7:E7"/>
    <mergeCell ref="G3:I3"/>
    <mergeCell ref="H5:I5"/>
    <mergeCell ref="H6:I6"/>
    <mergeCell ref="F62:H62"/>
    <mergeCell ref="J8:J10"/>
    <mergeCell ref="K8:K10"/>
    <mergeCell ref="B6:E6"/>
    <mergeCell ref="F5:G5"/>
    <mergeCell ref="A4:A5"/>
    <mergeCell ref="B4:E5"/>
    <mergeCell ref="F4:G4"/>
    <mergeCell ref="H4:I4"/>
    <mergeCell ref="G63:K63"/>
    <mergeCell ref="G64:K64"/>
    <mergeCell ref="G65:K65"/>
    <mergeCell ref="A8:E8"/>
    <mergeCell ref="F8:F9"/>
    <mergeCell ref="G8:G9"/>
    <mergeCell ref="A9:E9"/>
    <mergeCell ref="B65:D65"/>
    <mergeCell ref="B63:D63"/>
    <mergeCell ref="B62:D62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scale="27" r:id="rId1"/>
  <headerFooter alignWithMargins="0">
    <oddHeader>&amp;CPágina &amp;P de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P40"/>
  <sheetViews>
    <sheetView view="pageBreakPreview" zoomScaleSheetLayoutView="100" zoomScalePageLayoutView="0" workbookViewId="0" topLeftCell="A7">
      <selection activeCell="D31" sqref="D31"/>
    </sheetView>
  </sheetViews>
  <sheetFormatPr defaultColWidth="9.140625" defaultRowHeight="12.75"/>
  <cols>
    <col min="2" max="2" width="44.28125" style="0" bestFit="1" customWidth="1"/>
    <col min="3" max="3" width="2.140625" style="0" customWidth="1"/>
    <col min="4" max="4" width="11.28125" style="0" customWidth="1"/>
    <col min="5" max="6" width="11.421875" style="0" customWidth="1"/>
    <col min="7" max="7" width="9.421875" style="0" customWidth="1"/>
    <col min="8" max="15" width="4.7109375" style="0" customWidth="1"/>
    <col min="16" max="16" width="10.28125" style="0" bestFit="1" customWidth="1"/>
  </cols>
  <sheetData>
    <row r="1" spans="1:15" ht="97.5" customHeight="1">
      <c r="A1" s="183" t="s">
        <v>77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5" ht="15" customHeight="1" thickBo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3" customHeight="1" thickBot="1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30"/>
    </row>
    <row r="4" spans="1:15" ht="15">
      <c r="A4" s="120"/>
      <c r="B4" s="120"/>
      <c r="C4" s="120"/>
      <c r="D4" s="182" t="s">
        <v>76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2.75">
      <c r="A5" s="120"/>
      <c r="B5" s="120"/>
      <c r="C5" s="120"/>
      <c r="D5" s="133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pans="1:15" ht="132" customHeight="1">
      <c r="A6" s="120"/>
      <c r="B6" s="120"/>
      <c r="C6" s="120"/>
      <c r="D6" s="147" t="str">
        <f>'PLANILHA EMPRESA'!J8:J8</f>
        <v>FRENTE 01</v>
      </c>
      <c r="E6" s="147" t="str">
        <f>'PLANILHA EMPRESA'!K8:K8</f>
        <v>FRENTE  02</v>
      </c>
      <c r="F6" s="147" t="str">
        <f>'PLANILHA EMPRESA'!L8:L8</f>
        <v>FRENTE 03</v>
      </c>
      <c r="G6" s="147"/>
      <c r="H6" s="135"/>
      <c r="I6" s="135"/>
      <c r="J6" s="135"/>
      <c r="K6" s="135"/>
      <c r="L6" s="135"/>
      <c r="M6" s="135"/>
      <c r="N6" s="135"/>
      <c r="O6" s="135"/>
    </row>
    <row r="7" spans="1:15" ht="12.75">
      <c r="A7" s="177" t="s">
        <v>73</v>
      </c>
      <c r="B7" s="179" t="s">
        <v>74</v>
      </c>
      <c r="C7" s="121"/>
      <c r="D7" s="136">
        <v>1</v>
      </c>
      <c r="E7" s="136">
        <v>2</v>
      </c>
      <c r="F7" s="136">
        <v>3</v>
      </c>
      <c r="G7" s="136">
        <v>4</v>
      </c>
      <c r="H7" s="136">
        <v>5</v>
      </c>
      <c r="I7" s="136">
        <v>6</v>
      </c>
      <c r="J7" s="136">
        <v>7</v>
      </c>
      <c r="K7" s="136">
        <v>8</v>
      </c>
      <c r="L7" s="136">
        <v>9</v>
      </c>
      <c r="M7" s="136">
        <v>10</v>
      </c>
      <c r="N7" s="136">
        <v>11</v>
      </c>
      <c r="O7" s="136">
        <v>12</v>
      </c>
    </row>
    <row r="8" spans="1:15" ht="12.75">
      <c r="A8" s="178"/>
      <c r="B8" s="180"/>
      <c r="C8" s="122"/>
      <c r="D8" s="181" t="s">
        <v>75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2.7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</row>
    <row r="10" spans="1:15" ht="12.75">
      <c r="A10" s="331" t="s">
        <v>7</v>
      </c>
      <c r="B10" s="332" t="s">
        <v>69</v>
      </c>
      <c r="C10" s="131"/>
      <c r="D10" s="132">
        <v>1</v>
      </c>
      <c r="E10" s="149"/>
      <c r="F10" s="149"/>
      <c r="G10" s="137"/>
      <c r="H10" s="137"/>
      <c r="I10" s="137"/>
      <c r="J10" s="137"/>
      <c r="K10" s="137"/>
      <c r="L10" s="137"/>
      <c r="M10" s="137"/>
      <c r="N10" s="137"/>
      <c r="O10" s="137"/>
    </row>
    <row r="11" spans="1:15" ht="12.75" hidden="1">
      <c r="A11" s="331"/>
      <c r="B11" s="332"/>
      <c r="C11" s="131"/>
      <c r="D11" s="132">
        <f>'PLANILHA EMPRESA'!I13</f>
        <v>0</v>
      </c>
      <c r="E11" s="149"/>
      <c r="F11" s="149"/>
      <c r="G11" s="137"/>
      <c r="H11" s="137"/>
      <c r="I11" s="137"/>
      <c r="J11" s="137"/>
      <c r="K11" s="137"/>
      <c r="L11" s="137"/>
      <c r="M11" s="137"/>
      <c r="N11" s="137"/>
      <c r="O11" s="137"/>
    </row>
    <row r="12" spans="1:15" ht="12.75">
      <c r="A12" s="331" t="s">
        <v>40</v>
      </c>
      <c r="B12" s="332" t="s">
        <v>120</v>
      </c>
      <c r="C12" s="131"/>
      <c r="D12" s="137"/>
      <c r="E12" s="132">
        <v>1</v>
      </c>
      <c r="F12" s="132">
        <v>1</v>
      </c>
      <c r="G12" s="137"/>
      <c r="H12" s="137"/>
      <c r="I12" s="137"/>
      <c r="J12" s="137"/>
      <c r="K12" s="137"/>
      <c r="L12" s="137"/>
      <c r="M12" s="137"/>
      <c r="N12" s="137"/>
      <c r="O12" s="137"/>
    </row>
    <row r="13" spans="1:16" ht="12.75" hidden="1">
      <c r="A13" s="331"/>
      <c r="B13" s="332"/>
      <c r="C13" s="131"/>
      <c r="D13" s="153">
        <f>SUM('PLANILHA EMPRESA'!N15:'PLANILHA EMPRESA'!N23)</f>
        <v>0</v>
      </c>
      <c r="E13" s="153">
        <f>SUM('PLANILHA EMPRESA'!O15:'PLANILHA EMPRESA'!O23)</f>
        <v>0</v>
      </c>
      <c r="F13" s="153">
        <f>SUM('PLANILHA EMPRESA'!P15:'PLANILHA EMPRESA'!P23)</f>
        <v>0</v>
      </c>
      <c r="G13" s="137"/>
      <c r="H13" s="137"/>
      <c r="I13" s="137"/>
      <c r="J13" s="137"/>
      <c r="K13" s="137"/>
      <c r="L13" s="137"/>
      <c r="M13" s="137"/>
      <c r="N13" s="137"/>
      <c r="O13" s="137"/>
      <c r="P13" s="151"/>
    </row>
    <row r="14" spans="1:15" ht="12.75">
      <c r="A14" s="331" t="s">
        <v>42</v>
      </c>
      <c r="B14" s="332" t="s">
        <v>140</v>
      </c>
      <c r="C14" s="131"/>
      <c r="D14" s="132">
        <v>2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</row>
    <row r="15" spans="1:15" ht="12.75" hidden="1">
      <c r="A15" s="331"/>
      <c r="B15" s="332"/>
      <c r="C15" s="131"/>
      <c r="D15" s="153">
        <f>SUM('PLANILHA EMPRESA'!N25:N36)</f>
        <v>0</v>
      </c>
      <c r="E15" s="153">
        <f>SUM('PLANILHA EMPRESA'!O25:O36)</f>
        <v>0</v>
      </c>
      <c r="F15" s="153">
        <f>SUM('PLANILHA EMPRESA'!P25:P36)</f>
        <v>0</v>
      </c>
      <c r="G15" s="137"/>
      <c r="H15" s="137"/>
      <c r="I15" s="137"/>
      <c r="J15" s="137"/>
      <c r="K15" s="137"/>
      <c r="L15" s="137"/>
      <c r="M15" s="137"/>
      <c r="N15" s="137"/>
      <c r="O15" s="137"/>
    </row>
    <row r="16" spans="1:15" ht="12.75">
      <c r="A16" s="331" t="s">
        <v>44</v>
      </c>
      <c r="B16" s="332" t="s">
        <v>159</v>
      </c>
      <c r="C16" s="131"/>
      <c r="D16" s="137"/>
      <c r="E16" s="132">
        <v>2</v>
      </c>
      <c r="F16" s="132">
        <v>3</v>
      </c>
      <c r="G16" s="137"/>
      <c r="H16" s="137"/>
      <c r="I16" s="137"/>
      <c r="J16" s="137"/>
      <c r="K16" s="137"/>
      <c r="L16" s="137"/>
      <c r="M16" s="137"/>
      <c r="N16" s="137"/>
      <c r="O16" s="137"/>
    </row>
    <row r="17" spans="1:15" ht="12.75" hidden="1">
      <c r="A17" s="331"/>
      <c r="B17" s="332"/>
      <c r="C17" s="131"/>
      <c r="D17" s="153">
        <f>SUM('PLANILHA EMPRESA'!N38:N43)</f>
        <v>0</v>
      </c>
      <c r="E17" s="153">
        <f>SUM('PLANILHA EMPRESA'!O38:O43)</f>
        <v>0</v>
      </c>
      <c r="F17" s="153">
        <f>SUM('PLANILHA EMPRESA'!P38:P43)</f>
        <v>0</v>
      </c>
      <c r="G17" s="137"/>
      <c r="H17" s="137"/>
      <c r="I17" s="137"/>
      <c r="J17" s="137"/>
      <c r="K17" s="137"/>
      <c r="L17" s="137"/>
      <c r="M17" s="137"/>
      <c r="N17" s="137"/>
      <c r="O17" s="137"/>
    </row>
    <row r="18" spans="1:15" ht="12.75">
      <c r="A18" s="331" t="s">
        <v>45</v>
      </c>
      <c r="B18" s="332" t="s">
        <v>178</v>
      </c>
      <c r="C18" s="131"/>
      <c r="D18" s="132">
        <v>4</v>
      </c>
      <c r="E18" s="132">
        <v>4</v>
      </c>
      <c r="F18" s="132">
        <v>4</v>
      </c>
      <c r="G18" s="137"/>
      <c r="H18" s="137"/>
      <c r="I18" s="137"/>
      <c r="J18" s="137"/>
      <c r="K18" s="137"/>
      <c r="L18" s="137"/>
      <c r="M18" s="137"/>
      <c r="N18" s="137"/>
      <c r="O18" s="137"/>
    </row>
    <row r="19" spans="1:15" ht="12.75" hidden="1">
      <c r="A19" s="333"/>
      <c r="B19" s="333"/>
      <c r="C19" s="117"/>
      <c r="D19" s="154">
        <f>'PLANILHA EMPRESA'!N45</f>
        <v>0</v>
      </c>
      <c r="E19" s="154">
        <f>'PLANILHA EMPRESA'!O45</f>
        <v>0</v>
      </c>
      <c r="F19" s="154">
        <f>'PLANILHA EMPRESA'!P45</f>
        <v>0</v>
      </c>
      <c r="G19" s="137"/>
      <c r="H19" s="137"/>
      <c r="I19" s="137"/>
      <c r="J19" s="137"/>
      <c r="K19" s="137"/>
      <c r="L19" s="137"/>
      <c r="M19" s="137"/>
      <c r="N19" s="137"/>
      <c r="O19" s="137"/>
    </row>
    <row r="20" spans="1:15" ht="12.75">
      <c r="A20" s="331" t="s">
        <v>62</v>
      </c>
      <c r="B20" s="332" t="s">
        <v>179</v>
      </c>
      <c r="C20" s="131"/>
      <c r="D20" s="132">
        <v>4</v>
      </c>
      <c r="E20" s="132">
        <v>4</v>
      </c>
      <c r="F20" s="132">
        <v>4</v>
      </c>
      <c r="G20" s="137"/>
      <c r="H20" s="137"/>
      <c r="I20" s="137"/>
      <c r="J20" s="137"/>
      <c r="K20" s="137"/>
      <c r="L20" s="137"/>
      <c r="M20" s="137"/>
      <c r="N20" s="137"/>
      <c r="O20" s="137"/>
    </row>
    <row r="21" spans="1:15" ht="12.75" hidden="1">
      <c r="A21" s="331"/>
      <c r="B21" s="332"/>
      <c r="C21" s="131"/>
      <c r="D21" s="153">
        <f>'PLANILHA EMPRESA'!N46</f>
        <v>0</v>
      </c>
      <c r="E21" s="153">
        <f>'PLANILHA EMPRESA'!O46</f>
        <v>0</v>
      </c>
      <c r="F21" s="153">
        <f>'PLANILHA EMPRESA'!P46</f>
        <v>0</v>
      </c>
      <c r="G21" s="137"/>
      <c r="H21" s="137"/>
      <c r="I21" s="137"/>
      <c r="J21" s="137"/>
      <c r="K21" s="137"/>
      <c r="L21" s="137"/>
      <c r="M21" s="137"/>
      <c r="N21" s="137"/>
      <c r="O21" s="137"/>
    </row>
    <row r="22" spans="1:15" ht="12.75">
      <c r="A22" s="331" t="s">
        <v>184</v>
      </c>
      <c r="B22" s="332" t="s">
        <v>180</v>
      </c>
      <c r="C22" s="131"/>
      <c r="D22" s="132">
        <v>4</v>
      </c>
      <c r="E22" s="132">
        <v>4</v>
      </c>
      <c r="F22" s="132">
        <v>4</v>
      </c>
      <c r="G22" s="137"/>
      <c r="H22" s="137"/>
      <c r="I22" s="137"/>
      <c r="J22" s="137"/>
      <c r="K22" s="137"/>
      <c r="L22" s="137"/>
      <c r="M22" s="137"/>
      <c r="N22" s="137"/>
      <c r="O22" s="137"/>
    </row>
    <row r="23" spans="1:15" ht="12.75" hidden="1">
      <c r="A23" s="331"/>
      <c r="B23" s="332"/>
      <c r="C23" s="131"/>
      <c r="D23" s="153">
        <f>'PLANILHA EMPRESA'!N47</f>
        <v>0</v>
      </c>
      <c r="E23" s="153">
        <f>'PLANILHA EMPRESA'!O47</f>
        <v>0</v>
      </c>
      <c r="F23" s="153">
        <f>'PLANILHA EMPRESA'!P47</f>
        <v>0</v>
      </c>
      <c r="G23" s="137"/>
      <c r="H23" s="137"/>
      <c r="I23" s="137"/>
      <c r="J23" s="137"/>
      <c r="K23" s="137"/>
      <c r="L23" s="137"/>
      <c r="M23" s="137"/>
      <c r="N23" s="137"/>
      <c r="O23" s="137"/>
    </row>
    <row r="24" spans="1:15" ht="12.75">
      <c r="A24" s="331" t="s">
        <v>64</v>
      </c>
      <c r="B24" s="332" t="s">
        <v>181</v>
      </c>
      <c r="C24" s="131"/>
      <c r="D24" s="132">
        <v>4</v>
      </c>
      <c r="E24" s="132">
        <v>4</v>
      </c>
      <c r="F24" s="132">
        <v>4</v>
      </c>
      <c r="G24" s="137"/>
      <c r="H24" s="137"/>
      <c r="I24" s="137"/>
      <c r="J24" s="137"/>
      <c r="K24" s="137"/>
      <c r="L24" s="137"/>
      <c r="M24" s="137"/>
      <c r="N24" s="137"/>
      <c r="O24" s="137"/>
    </row>
    <row r="25" spans="1:15" ht="12.75" hidden="1">
      <c r="A25" s="331"/>
      <c r="B25" s="332"/>
      <c r="C25" s="131"/>
      <c r="D25" s="153">
        <f>SUM('PLANILHA EMPRESA'!N48:N50)</f>
        <v>0</v>
      </c>
      <c r="E25" s="153">
        <f>SUM('PLANILHA EMPRESA'!O48:O50)</f>
        <v>0</v>
      </c>
      <c r="F25" s="153">
        <f>SUM('PLANILHA EMPRESA'!P48:P50)</f>
        <v>0</v>
      </c>
      <c r="G25" s="137"/>
      <c r="H25" s="137"/>
      <c r="I25" s="137"/>
      <c r="J25" s="137"/>
      <c r="K25" s="137"/>
      <c r="L25" s="137"/>
      <c r="M25" s="137"/>
      <c r="N25" s="137"/>
      <c r="O25" s="137"/>
    </row>
    <row r="26" spans="1:15" ht="12.75">
      <c r="A26" s="331" t="s">
        <v>65</v>
      </c>
      <c r="B26" s="332" t="s">
        <v>182</v>
      </c>
      <c r="C26" s="131"/>
      <c r="D26" s="132">
        <v>4</v>
      </c>
      <c r="E26" s="132">
        <v>4</v>
      </c>
      <c r="F26" s="132">
        <v>4</v>
      </c>
      <c r="G26" s="137"/>
      <c r="H26" s="137"/>
      <c r="I26" s="137"/>
      <c r="J26" s="137"/>
      <c r="K26" s="137"/>
      <c r="L26" s="137"/>
      <c r="M26" s="137"/>
      <c r="N26" s="137"/>
      <c r="O26" s="137"/>
    </row>
    <row r="27" spans="1:15" ht="12.75" hidden="1">
      <c r="A27" s="331"/>
      <c r="B27" s="332"/>
      <c r="C27" s="131"/>
      <c r="D27" s="153">
        <f>SUM('PLANILHA EMPRESA'!N51:N52)</f>
        <v>0</v>
      </c>
      <c r="E27" s="153">
        <f>SUM('PLANILHA EMPRESA'!O51:O52)</f>
        <v>0</v>
      </c>
      <c r="F27" s="153">
        <f>SUM('PLANILHA EMPRESA'!P51:P52)</f>
        <v>0</v>
      </c>
      <c r="G27" s="137"/>
      <c r="H27" s="137"/>
      <c r="I27" s="137"/>
      <c r="J27" s="137"/>
      <c r="K27" s="137"/>
      <c r="L27" s="137"/>
      <c r="M27" s="137"/>
      <c r="N27" s="137"/>
      <c r="O27" s="137"/>
    </row>
    <row r="28" spans="1:15" ht="12.75">
      <c r="A28" s="331" t="s">
        <v>66</v>
      </c>
      <c r="B28" s="332" t="s">
        <v>183</v>
      </c>
      <c r="C28" s="131"/>
      <c r="D28" s="132">
        <v>4</v>
      </c>
      <c r="E28" s="132">
        <v>4</v>
      </c>
      <c r="F28" s="132">
        <v>4</v>
      </c>
      <c r="G28" s="137"/>
      <c r="H28" s="137"/>
      <c r="I28" s="137"/>
      <c r="J28" s="137"/>
      <c r="K28" s="137"/>
      <c r="L28" s="137"/>
      <c r="M28" s="137"/>
      <c r="N28" s="137"/>
      <c r="O28" s="137"/>
    </row>
    <row r="29" spans="1:15" ht="12.75" hidden="1">
      <c r="A29" s="117"/>
      <c r="B29" s="117"/>
      <c r="C29" s="117"/>
      <c r="D29" s="154">
        <f>SUM('PLANILHA EMPRESA'!N54:N57)</f>
        <v>0</v>
      </c>
      <c r="E29" s="154">
        <f>SUM('PLANILHA EMPRESA'!O54:O57)</f>
        <v>0</v>
      </c>
      <c r="F29" s="154">
        <f>SUM('PLANILHA EMPRESA'!P54:P57)</f>
        <v>0</v>
      </c>
      <c r="G29" s="154">
        <f>SUM('PLANILHA EMPRESA'!Q35:Q37)</f>
        <v>0</v>
      </c>
      <c r="H29" s="117"/>
      <c r="I29" s="117"/>
      <c r="J29" s="117"/>
      <c r="K29" s="117"/>
      <c r="L29" s="117"/>
      <c r="M29" s="117"/>
      <c r="N29" s="117"/>
      <c r="O29" s="117"/>
    </row>
    <row r="30" spans="1:15" ht="12.7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</row>
    <row r="31" spans="1:15" ht="21" customHeight="1">
      <c r="A31" s="102" t="s">
        <v>185</v>
      </c>
      <c r="B31" s="117"/>
      <c r="C31" s="117"/>
      <c r="D31" s="159"/>
      <c r="E31" s="159"/>
      <c r="F31" s="159"/>
      <c r="G31" s="159"/>
      <c r="H31" s="117"/>
      <c r="I31" s="117"/>
      <c r="J31" s="117"/>
      <c r="K31" s="117"/>
      <c r="L31" s="117"/>
      <c r="M31" s="117"/>
      <c r="N31" s="117"/>
      <c r="O31" s="117"/>
    </row>
    <row r="32" spans="1:15" ht="12.75">
      <c r="A32" s="117"/>
      <c r="B32" s="117"/>
      <c r="C32" s="117"/>
      <c r="D32" s="184"/>
      <c r="E32" s="185"/>
      <c r="F32" s="185"/>
      <c r="G32" s="185"/>
      <c r="H32" s="117"/>
      <c r="I32" s="117"/>
      <c r="J32" s="117"/>
      <c r="K32" s="117"/>
      <c r="L32" s="117"/>
      <c r="M32" s="117"/>
      <c r="N32" s="117"/>
      <c r="O32" s="117"/>
    </row>
    <row r="33" spans="1:15" ht="12.75">
      <c r="A33" s="117"/>
      <c r="B33" s="117"/>
      <c r="C33" s="117"/>
      <c r="D33" s="176"/>
      <c r="E33" s="176"/>
      <c r="F33" s="176"/>
      <c r="G33" s="176"/>
      <c r="H33" s="117"/>
      <c r="I33" s="117"/>
      <c r="J33" s="117"/>
      <c r="K33" s="117"/>
      <c r="L33" s="117"/>
      <c r="M33" s="117"/>
      <c r="N33" s="117"/>
      <c r="O33" s="117"/>
    </row>
    <row r="34" spans="1:15" ht="12.75">
      <c r="A34" s="117"/>
      <c r="B34" s="173" t="str">
        <f>'PLANILHA EMPRESA'!B63:D63</f>
        <v>[nome do engenheiro Responsável Técnico da empresa]</v>
      </c>
      <c r="C34" s="174"/>
      <c r="D34" s="174"/>
      <c r="E34" s="117"/>
      <c r="F34" s="173" t="str">
        <f>'PLANILHA EMPRESA'!G63:G63</f>
        <v>[nome da empresa]</v>
      </c>
      <c r="G34" s="174"/>
      <c r="H34" s="174"/>
      <c r="I34" s="174"/>
      <c r="J34" s="174"/>
      <c r="K34" s="174"/>
      <c r="L34" s="174"/>
      <c r="M34" s="174"/>
      <c r="N34" s="117"/>
      <c r="O34" s="117"/>
    </row>
    <row r="35" spans="2:13" ht="12.75">
      <c r="B35" s="175" t="str">
        <f>'PLANILHA EMPRESA'!B64:D64</f>
        <v>ENGENHEIRO CIVIL</v>
      </c>
      <c r="C35" s="176"/>
      <c r="D35" s="176"/>
      <c r="F35" s="175" t="str">
        <f>'PLANILHA EMPRESA'!G64:G64</f>
        <v>[nome do Representante Legal da empresa]</v>
      </c>
      <c r="G35" s="176"/>
      <c r="H35" s="176"/>
      <c r="I35" s="176"/>
      <c r="J35" s="176"/>
      <c r="K35" s="176"/>
      <c r="L35" s="176"/>
      <c r="M35" s="176"/>
    </row>
    <row r="36" spans="2:13" ht="12.75">
      <c r="B36" s="175" t="str">
        <f>'PLANILHA EMPRESA'!B65:D65</f>
        <v>CREA XXXXXX/D</v>
      </c>
      <c r="C36" s="176"/>
      <c r="D36" s="176"/>
      <c r="F36" s="175" t="str">
        <f>'PLANILHA EMPRESA'!G65:G65</f>
        <v>REPRESENTANTE LEGAL</v>
      </c>
      <c r="G36" s="176"/>
      <c r="H36" s="176"/>
      <c r="I36" s="176"/>
      <c r="J36" s="176"/>
      <c r="K36" s="176"/>
      <c r="L36" s="176"/>
      <c r="M36" s="176"/>
    </row>
    <row r="37" spans="2:7" ht="12.75">
      <c r="B37" s="152"/>
      <c r="D37" s="151"/>
      <c r="E37" s="151"/>
      <c r="F37" s="151"/>
      <c r="G37" s="151"/>
    </row>
    <row r="38" spans="2:7" ht="12.75">
      <c r="B38" s="152"/>
      <c r="D38" s="151"/>
      <c r="E38" s="151"/>
      <c r="F38" s="151"/>
      <c r="G38" s="151"/>
    </row>
    <row r="39" spans="2:7" ht="12.75">
      <c r="B39" s="152"/>
      <c r="D39" s="151"/>
      <c r="E39" s="151"/>
      <c r="F39" s="151"/>
      <c r="G39" s="151"/>
    </row>
    <row r="40" spans="2:7" ht="12.75">
      <c r="B40" s="152"/>
      <c r="D40" s="151"/>
      <c r="E40" s="151"/>
      <c r="F40" s="151"/>
      <c r="G40" s="151"/>
    </row>
  </sheetData>
  <sheetProtection formatCells="0" formatColumns="0" formatRows="0" insertHyperlinks="0"/>
  <mergeCells count="13">
    <mergeCell ref="D33:G33"/>
    <mergeCell ref="A7:A8"/>
    <mergeCell ref="B7:B8"/>
    <mergeCell ref="D8:O8"/>
    <mergeCell ref="D4:O4"/>
    <mergeCell ref="A1:O1"/>
    <mergeCell ref="D32:G32"/>
    <mergeCell ref="B34:D34"/>
    <mergeCell ref="B35:D35"/>
    <mergeCell ref="B36:D36"/>
    <mergeCell ref="F34:M34"/>
    <mergeCell ref="F35:M35"/>
    <mergeCell ref="F36:M36"/>
  </mergeCells>
  <dataValidations count="2">
    <dataValidation type="list" allowBlank="1" showInputMessage="1" showErrorMessage="1" sqref="P6 D28:F28 D18:F18 E12:F12 D22:F22 D24:F24 D26:F26 D14 E16:F16 D20 E20 F20">
      <formula1>$D$7:$G$7</formula1>
    </dataValidation>
    <dataValidation type="list" allowBlank="1" showInputMessage="1" showErrorMessage="1" sqref="D10">
      <formula1>$D$7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Y98"/>
  <sheetViews>
    <sheetView view="pageBreakPreview" zoomScaleSheetLayoutView="100" zoomScalePageLayoutView="0" workbookViewId="0" topLeftCell="A19">
      <selection activeCell="F26" sqref="F26"/>
    </sheetView>
  </sheetViews>
  <sheetFormatPr defaultColWidth="9.140625" defaultRowHeight="12.75"/>
  <cols>
    <col min="1" max="2" width="10.7109375" style="3" customWidth="1"/>
    <col min="3" max="4" width="21.7109375" style="3" customWidth="1"/>
    <col min="5" max="5" width="13.7109375" style="3" customWidth="1"/>
    <col min="6" max="6" width="6.7109375" style="3" customWidth="1"/>
    <col min="7" max="7" width="9.28125" style="3" hidden="1" customWidth="1"/>
    <col min="8" max="8" width="12.7109375" style="3" customWidth="1"/>
    <col min="9" max="9" width="12.7109375" style="81" customWidth="1"/>
    <col min="10" max="10" width="12.7109375" style="81" hidden="1" customWidth="1"/>
    <col min="11" max="11" width="12.7109375" style="3" customWidth="1"/>
    <col min="12" max="12" width="12.7109375" style="81" customWidth="1"/>
    <col min="13" max="13" width="12.7109375" style="81" hidden="1" customWidth="1"/>
    <col min="14" max="14" width="12.7109375" style="3" customWidth="1"/>
    <col min="15" max="15" width="13.7109375" style="81" customWidth="1"/>
    <col min="16" max="16" width="13.7109375" style="81" hidden="1" customWidth="1"/>
    <col min="17" max="17" width="12.7109375" style="3" customWidth="1"/>
    <col min="18" max="18" width="13.7109375" style="81" customWidth="1"/>
    <col min="19" max="19" width="12.7109375" style="3" customWidth="1"/>
    <col min="20" max="20" width="13.7109375" style="81" customWidth="1"/>
    <col min="21" max="21" width="9.140625" style="3" customWidth="1"/>
    <col min="22" max="22" width="13.57421875" style="3" customWidth="1"/>
    <col min="23" max="23" width="14.140625" style="3" customWidth="1"/>
    <col min="24" max="16384" width="9.140625" style="3" customWidth="1"/>
  </cols>
  <sheetData>
    <row r="1" spans="1:20" ht="48" customHeight="1">
      <c r="A1" s="188" t="s">
        <v>67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</row>
    <row r="2" spans="1:20" ht="48" customHeight="1" thickBo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ht="6" customHeight="1" thickBot="1">
      <c r="A3" s="123"/>
      <c r="B3" s="124"/>
      <c r="C3" s="124"/>
      <c r="D3" s="124"/>
      <c r="E3" s="124"/>
      <c r="F3" s="125"/>
      <c r="G3" s="125"/>
      <c r="H3" s="126"/>
      <c r="I3" s="127"/>
      <c r="J3" s="127"/>
      <c r="K3" s="128"/>
      <c r="L3" s="127"/>
      <c r="M3" s="127"/>
      <c r="N3" s="128"/>
      <c r="O3" s="127"/>
      <c r="P3" s="127"/>
      <c r="Q3" s="128"/>
      <c r="R3" s="127"/>
      <c r="S3" s="128" t="s">
        <v>15</v>
      </c>
      <c r="T3" s="129"/>
    </row>
    <row r="4" spans="1:20" s="24" customFormat="1" ht="13.5">
      <c r="A4" s="208" t="s">
        <v>50</v>
      </c>
      <c r="B4" s="208"/>
      <c r="C4" s="208"/>
      <c r="D4" s="208"/>
      <c r="E4" s="208"/>
      <c r="F4" s="64"/>
      <c r="G4" s="64"/>
      <c r="H4" s="92"/>
      <c r="I4" s="60"/>
      <c r="J4" s="60"/>
      <c r="K4" s="63"/>
      <c r="L4" s="60"/>
      <c r="M4" s="60"/>
      <c r="N4" s="63"/>
      <c r="O4" s="60"/>
      <c r="P4" s="60"/>
      <c r="Q4" s="63"/>
      <c r="R4" s="60"/>
      <c r="S4" s="63"/>
      <c r="T4" s="60"/>
    </row>
    <row r="5" spans="1:20" s="24" customFormat="1" ht="10.5" customHeight="1">
      <c r="A5" s="63"/>
      <c r="B5" s="60"/>
      <c r="C5" s="61"/>
      <c r="D5" s="61"/>
      <c r="E5" s="61"/>
      <c r="F5" s="62"/>
      <c r="G5" s="62"/>
      <c r="H5" s="93"/>
      <c r="I5" s="60"/>
      <c r="J5" s="60"/>
      <c r="K5" s="63"/>
      <c r="L5" s="60"/>
      <c r="M5" s="60"/>
      <c r="N5" s="63"/>
      <c r="O5" s="60"/>
      <c r="P5" s="60"/>
      <c r="Q5" s="63"/>
      <c r="R5" s="60"/>
      <c r="S5" s="63"/>
      <c r="T5" s="60"/>
    </row>
    <row r="6" spans="1:20" s="24" customFormat="1" ht="13.5">
      <c r="A6" s="208" t="s">
        <v>16</v>
      </c>
      <c r="B6" s="208"/>
      <c r="C6" s="63"/>
      <c r="D6" s="63"/>
      <c r="E6" s="63"/>
      <c r="F6" s="64"/>
      <c r="G6" s="64"/>
      <c r="H6" s="66"/>
      <c r="I6" s="82"/>
      <c r="J6" s="82"/>
      <c r="K6" s="66"/>
      <c r="L6" s="82"/>
      <c r="M6" s="82"/>
      <c r="N6" s="66"/>
      <c r="O6" s="82"/>
      <c r="P6" s="82"/>
      <c r="Q6" s="66"/>
      <c r="R6" s="82"/>
      <c r="S6" s="66"/>
      <c r="T6" s="82"/>
    </row>
    <row r="7" spans="1:20" s="24" customFormat="1" ht="15" customHeight="1">
      <c r="A7" s="60" t="s">
        <v>80</v>
      </c>
      <c r="B7" s="207" t="str">
        <f>'PLANILHA EMPRESA'!G3:G3</f>
        <v>MDR</v>
      </c>
      <c r="C7" s="207"/>
      <c r="D7" s="207"/>
      <c r="E7" s="207"/>
      <c r="F7" s="207"/>
      <c r="G7" s="207"/>
      <c r="H7" s="207"/>
      <c r="I7" s="71"/>
      <c r="J7" s="71"/>
      <c r="K7" s="60"/>
      <c r="L7" s="60"/>
      <c r="M7" s="60"/>
      <c r="N7" s="60"/>
      <c r="O7" s="60"/>
      <c r="P7" s="60"/>
      <c r="Q7" s="209" t="s">
        <v>57</v>
      </c>
      <c r="R7" s="209"/>
      <c r="S7" s="207" t="str">
        <f>'PLANILHA EMPRESA'!H4</f>
        <v>1075929-68/2021 </v>
      </c>
      <c r="T7" s="207"/>
    </row>
    <row r="8" spans="1:20" s="24" customFormat="1" ht="40.5" customHeight="1">
      <c r="A8" s="60" t="s">
        <v>52</v>
      </c>
      <c r="B8" s="207" t="str">
        <f>'PLANILHA EMPRESA'!B3</f>
        <v>DORES DO TURVO/MG</v>
      </c>
      <c r="C8" s="207"/>
      <c r="D8" s="96"/>
      <c r="E8" s="97" t="s">
        <v>51</v>
      </c>
      <c r="F8" s="207" t="str">
        <f>'PLANILHA EMPRESA'!B4</f>
        <v>Pavimentação de vias urbanas - Rua Cap Camilo
</v>
      </c>
      <c r="G8" s="207"/>
      <c r="H8" s="207"/>
      <c r="I8" s="207"/>
      <c r="J8" s="207"/>
      <c r="K8" s="207"/>
      <c r="L8" s="207"/>
      <c r="M8" s="207"/>
      <c r="N8" s="207"/>
      <c r="O8" s="207"/>
      <c r="P8" s="139"/>
      <c r="Q8" s="63"/>
      <c r="R8" s="97" t="s">
        <v>17</v>
      </c>
      <c r="S8" s="207" t="str">
        <f>'PLANILHA EMPRESA'!B6</f>
        <v>Rua Cap. Camilo - Centro Dores</v>
      </c>
      <c r="T8" s="207"/>
    </row>
    <row r="9" spans="1:20" s="24" customFormat="1" ht="11.25" customHeight="1" thickBot="1">
      <c r="A9" s="87"/>
      <c r="B9" s="68"/>
      <c r="C9" s="68"/>
      <c r="D9" s="68"/>
      <c r="E9" s="68"/>
      <c r="F9" s="87"/>
      <c r="G9" s="87"/>
      <c r="H9" s="67"/>
      <c r="I9" s="72"/>
      <c r="J9" s="72"/>
      <c r="K9" s="68"/>
      <c r="L9" s="72"/>
      <c r="M9" s="72"/>
      <c r="N9" s="68"/>
      <c r="O9" s="72"/>
      <c r="P9" s="72"/>
      <c r="Q9" s="68"/>
      <c r="R9" s="72"/>
      <c r="S9" s="68"/>
      <c r="T9" s="72"/>
    </row>
    <row r="10" spans="1:20" s="26" customFormat="1" ht="15" thickBot="1">
      <c r="A10" s="192" t="s">
        <v>0</v>
      </c>
      <c r="B10" s="201" t="s">
        <v>18</v>
      </c>
      <c r="C10" s="202"/>
      <c r="D10" s="99"/>
      <c r="E10" s="192" t="s">
        <v>19</v>
      </c>
      <c r="F10" s="192" t="s">
        <v>20</v>
      </c>
      <c r="G10" s="142"/>
      <c r="H10" s="205" t="s">
        <v>21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</row>
    <row r="11" spans="1:20" s="26" customFormat="1" ht="15" thickBot="1">
      <c r="A11" s="193"/>
      <c r="B11" s="203"/>
      <c r="C11" s="204"/>
      <c r="D11" s="100"/>
      <c r="E11" s="193"/>
      <c r="F11" s="193"/>
      <c r="G11" s="143"/>
      <c r="H11" s="189" t="s">
        <v>22</v>
      </c>
      <c r="I11" s="190"/>
      <c r="J11" s="148"/>
      <c r="K11" s="189" t="s">
        <v>23</v>
      </c>
      <c r="L11" s="190"/>
      <c r="M11" s="148"/>
      <c r="N11" s="189" t="s">
        <v>35</v>
      </c>
      <c r="O11" s="190"/>
      <c r="P11" s="148"/>
      <c r="Q11" s="189" t="s">
        <v>46</v>
      </c>
      <c r="R11" s="190"/>
      <c r="S11" s="189" t="s">
        <v>47</v>
      </c>
      <c r="T11" s="190"/>
    </row>
    <row r="12" spans="1:20" s="26" customFormat="1" ht="15" thickBot="1">
      <c r="A12" s="194"/>
      <c r="B12" s="189"/>
      <c r="C12" s="190"/>
      <c r="D12" s="98"/>
      <c r="E12" s="194"/>
      <c r="F12" s="194"/>
      <c r="G12" s="141"/>
      <c r="H12" s="69" t="s">
        <v>24</v>
      </c>
      <c r="I12" s="69" t="s">
        <v>25</v>
      </c>
      <c r="J12" s="69"/>
      <c r="K12" s="69" t="s">
        <v>24</v>
      </c>
      <c r="L12" s="69" t="s">
        <v>25</v>
      </c>
      <c r="M12" s="69"/>
      <c r="N12" s="69" t="s">
        <v>24</v>
      </c>
      <c r="O12" s="69" t="s">
        <v>25</v>
      </c>
      <c r="P12" s="69"/>
      <c r="Q12" s="69" t="s">
        <v>24</v>
      </c>
      <c r="R12" s="69" t="s">
        <v>25</v>
      </c>
      <c r="S12" s="69" t="s">
        <v>24</v>
      </c>
      <c r="T12" s="69" t="s">
        <v>25</v>
      </c>
    </row>
    <row r="13" spans="1:20" s="26" customFormat="1" ht="15" customHeight="1" thickBot="1">
      <c r="A13" s="334">
        <v>1</v>
      </c>
      <c r="B13" s="335" t="str">
        <f>'PLANILHA EMPRESA'!D11</f>
        <v>TOTAL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</row>
    <row r="14" spans="1:20" s="27" customFormat="1" ht="27" customHeight="1">
      <c r="A14" s="337" t="s">
        <v>7</v>
      </c>
      <c r="B14" s="338" t="str">
        <f>Eventograma!C9</f>
        <v>SERVIÇOS PRELIMINARES</v>
      </c>
      <c r="C14" s="339"/>
      <c r="D14" s="340"/>
      <c r="E14" s="341">
        <f>'PLANILHA EMPRESA'!I12</f>
        <v>0</v>
      </c>
      <c r="F14" s="342" t="e">
        <f>E14/$E$24</f>
        <v>#DIV/0!</v>
      </c>
      <c r="G14" s="343">
        <f>SUMIF(CRONOPLE!D10:G10,D16,CRONOPLE!D11:G11)</f>
        <v>0</v>
      </c>
      <c r="H14" s="344" t="e">
        <f>G14/$E$14</f>
        <v>#DIV/0!</v>
      </c>
      <c r="I14" s="345" t="e">
        <f>H14</f>
        <v>#DIV/0!</v>
      </c>
      <c r="J14" s="345"/>
      <c r="K14" s="344" t="e">
        <f>J14/$E$14</f>
        <v>#DIV/0!</v>
      </c>
      <c r="L14" s="346" t="e">
        <f>K14+I14</f>
        <v>#DIV/0!</v>
      </c>
      <c r="M14" s="346"/>
      <c r="N14" s="344" t="e">
        <f>M14/$E$14</f>
        <v>#DIV/0!</v>
      </c>
      <c r="O14" s="346" t="e">
        <f>N14+L14</f>
        <v>#DIV/0!</v>
      </c>
      <c r="P14" s="346"/>
      <c r="Q14" s="344" t="e">
        <f>P14/$E$14</f>
        <v>#DIV/0!</v>
      </c>
      <c r="R14" s="345" t="e">
        <f>Q14+O14</f>
        <v>#DIV/0!</v>
      </c>
      <c r="S14" s="347"/>
      <c r="T14" s="348" t="e">
        <f>S14+R14</f>
        <v>#DIV/0!</v>
      </c>
    </row>
    <row r="15" spans="1:20" s="27" customFormat="1" ht="27" customHeight="1" hidden="1">
      <c r="A15" s="337"/>
      <c r="B15" s="349"/>
      <c r="C15" s="350"/>
      <c r="D15" s="340">
        <f>SUM(E16:E20)</f>
        <v>0</v>
      </c>
      <c r="E15" s="341"/>
      <c r="F15" s="342"/>
      <c r="G15" s="342"/>
      <c r="H15" s="351" t="e">
        <f>$H$22/SUM($E$14:$E$20)</f>
        <v>#DIV/0!</v>
      </c>
      <c r="I15" s="352"/>
      <c r="J15" s="352"/>
      <c r="K15" s="351" t="e">
        <f>K22/SUM($E$16:$E$20)</f>
        <v>#DIV/0!</v>
      </c>
      <c r="L15" s="352"/>
      <c r="M15" s="352"/>
      <c r="N15" s="351" t="e">
        <f>N22/SUM($E$16:$E$20)</f>
        <v>#DIV/0!</v>
      </c>
      <c r="O15" s="352"/>
      <c r="P15" s="352"/>
      <c r="Q15" s="351" t="e">
        <f>Q22/SUM($E$16:$E$20)</f>
        <v>#DIV/0!</v>
      </c>
      <c r="R15" s="352"/>
      <c r="S15" s="347"/>
      <c r="T15" s="348"/>
    </row>
    <row r="16" spans="1:20" s="27" customFormat="1" ht="27" customHeight="1">
      <c r="A16" s="353" t="s">
        <v>40</v>
      </c>
      <c r="B16" s="354" t="str">
        <f>Eventograma!C10</f>
        <v>SISTEMA DE DRENAGEM</v>
      </c>
      <c r="C16" s="355"/>
      <c r="D16" s="356">
        <v>1</v>
      </c>
      <c r="E16" s="357">
        <f>'PLANILHA EMPRESA'!I14</f>
        <v>0</v>
      </c>
      <c r="F16" s="358" t="e">
        <f>E16/$E$24</f>
        <v>#DIV/0!</v>
      </c>
      <c r="G16" s="359">
        <f>SUMIF(CRONOPLE!D12:G12,D16,CRONOPLE!D13:G13)</f>
        <v>0</v>
      </c>
      <c r="H16" s="360" t="e">
        <f>G16/E16</f>
        <v>#DIV/0!</v>
      </c>
      <c r="I16" s="361" t="e">
        <f>H16</f>
        <v>#DIV/0!</v>
      </c>
      <c r="J16" s="362">
        <f>SUMIF(CRONOPLE!D12:G12,D17,CRONOPLE!D13:G13)</f>
        <v>0</v>
      </c>
      <c r="K16" s="363" t="e">
        <f>J16/E16</f>
        <v>#DIV/0!</v>
      </c>
      <c r="L16" s="364" t="e">
        <f>K16+I16</f>
        <v>#DIV/0!</v>
      </c>
      <c r="M16" s="362">
        <f>SUMIF(CRONOPLE!D12:G12,D18,CRONOPLE!D13:G13)</f>
        <v>0</v>
      </c>
      <c r="N16" s="363" t="e">
        <f>M16/E16</f>
        <v>#DIV/0!</v>
      </c>
      <c r="O16" s="364" t="e">
        <f>N16+L16</f>
        <v>#DIV/0!</v>
      </c>
      <c r="P16" s="362">
        <f>SUMIF(CRONOPLE!D12:G12,D19,CRONOPLE!D13:G13)</f>
        <v>0</v>
      </c>
      <c r="Q16" s="363" t="e">
        <f>P16/E16</f>
        <v>#DIV/0!</v>
      </c>
      <c r="R16" s="364" t="e">
        <f>Q16+O16</f>
        <v>#DIV/0!</v>
      </c>
      <c r="S16" s="365"/>
      <c r="T16" s="366" t="e">
        <f>S16+R16</f>
        <v>#DIV/0!</v>
      </c>
    </row>
    <row r="17" spans="1:20" s="27" customFormat="1" ht="27" customHeight="1">
      <c r="A17" s="353" t="s">
        <v>42</v>
      </c>
      <c r="B17" s="354" t="str">
        <f>Eventograma!C11</f>
        <v>PAVIMENTAÇÃO ASFÁLTICA </v>
      </c>
      <c r="C17" s="355"/>
      <c r="D17" s="356">
        <v>2</v>
      </c>
      <c r="E17" s="357">
        <f>'PLANILHA EMPRESA'!I24</f>
        <v>0</v>
      </c>
      <c r="F17" s="358" t="e">
        <f>E17/$E$24</f>
        <v>#DIV/0!</v>
      </c>
      <c r="G17" s="359">
        <f>SUMIF(CRONOPLE!D14:G14,D16,CRONOPLE!D15:G15)</f>
        <v>0</v>
      </c>
      <c r="H17" s="360" t="e">
        <f>G17/E17</f>
        <v>#DIV/0!</v>
      </c>
      <c r="I17" s="361" t="e">
        <f>H17</f>
        <v>#DIV/0!</v>
      </c>
      <c r="J17" s="362">
        <f>SUMIF(CRONOPLE!D14:G14,D17,CRONOPLE!D15:G15)</f>
        <v>0</v>
      </c>
      <c r="K17" s="363" t="e">
        <f>J17/E17</f>
        <v>#DIV/0!</v>
      </c>
      <c r="L17" s="364" t="e">
        <f>K17+I17</f>
        <v>#DIV/0!</v>
      </c>
      <c r="M17" s="362">
        <f>SUMIF(CRONOPLE!D14:G14,D18,CRONOPLE!D15:G15)</f>
        <v>0</v>
      </c>
      <c r="N17" s="363" t="e">
        <f>M17/E17</f>
        <v>#DIV/0!</v>
      </c>
      <c r="O17" s="364" t="e">
        <f>N17+L17</f>
        <v>#DIV/0!</v>
      </c>
      <c r="P17" s="362">
        <f>SUMIF(CRONOPLE!D14:G14,D19,CRONOPLE!D15:G15)</f>
        <v>0</v>
      </c>
      <c r="Q17" s="363" t="e">
        <f>P17/E17</f>
        <v>#DIV/0!</v>
      </c>
      <c r="R17" s="364" t="e">
        <f>Q17+O17</f>
        <v>#DIV/0!</v>
      </c>
      <c r="S17" s="365"/>
      <c r="T17" s="366" t="e">
        <f>S17+R17</f>
        <v>#DIV/0!</v>
      </c>
    </row>
    <row r="18" spans="1:20" s="27" customFormat="1" ht="27" customHeight="1">
      <c r="A18" s="353" t="s">
        <v>44</v>
      </c>
      <c r="B18" s="354" t="str">
        <f>Eventograma!C12</f>
        <v>RECAP. ASFÁLTICO </v>
      </c>
      <c r="C18" s="355"/>
      <c r="D18" s="356">
        <v>3</v>
      </c>
      <c r="E18" s="367">
        <f>'PLANILHA EMPRESA'!I37</f>
        <v>0</v>
      </c>
      <c r="F18" s="358" t="e">
        <f>E18/$E$24</f>
        <v>#DIV/0!</v>
      </c>
      <c r="G18" s="359">
        <f>SUMIF(CRONOPLE!D16:G16,D16,CRONOPLE!D17:G17)</f>
        <v>0</v>
      </c>
      <c r="H18" s="360" t="e">
        <f>G18/E18</f>
        <v>#DIV/0!</v>
      </c>
      <c r="I18" s="361" t="e">
        <f>H18</f>
        <v>#DIV/0!</v>
      </c>
      <c r="J18" s="362">
        <f>SUMIF(CRONOPLE!D16:G16,D17,CRONOPLE!D17:G17)</f>
        <v>0</v>
      </c>
      <c r="K18" s="363" t="e">
        <f>J18/E18</f>
        <v>#DIV/0!</v>
      </c>
      <c r="L18" s="364" t="e">
        <f>K18+I18</f>
        <v>#DIV/0!</v>
      </c>
      <c r="M18" s="362">
        <f>SUMIF(CRONOPLE!D16:G16,D18,CRONOPLE!D17:G17)</f>
        <v>0</v>
      </c>
      <c r="N18" s="363" t="e">
        <f>M18/E18</f>
        <v>#DIV/0!</v>
      </c>
      <c r="O18" s="364" t="e">
        <f>N18+L18</f>
        <v>#DIV/0!</v>
      </c>
      <c r="P18" s="362">
        <f>SUMIF(CRONOPLE!D16:G16,D19,CRONOPLE!D17:G17)</f>
        <v>0</v>
      </c>
      <c r="Q18" s="363" t="e">
        <f>P18/E18</f>
        <v>#DIV/0!</v>
      </c>
      <c r="R18" s="364" t="e">
        <f>Q18+O18</f>
        <v>#DIV/0!</v>
      </c>
      <c r="S18" s="365"/>
      <c r="T18" s="366" t="e">
        <f>S18+R18</f>
        <v>#DIV/0!</v>
      </c>
    </row>
    <row r="19" spans="1:20" s="27" customFormat="1" ht="27" customHeight="1">
      <c r="A19" s="353" t="s">
        <v>45</v>
      </c>
      <c r="B19" s="354" t="str">
        <f>'PLANILHA EMPRESA'!D44</f>
        <v>SERVIÇOS COMPLEMENTARES</v>
      </c>
      <c r="C19" s="355"/>
      <c r="D19" s="356">
        <v>4</v>
      </c>
      <c r="E19" s="367">
        <f>'PLANILHA EMPRESA'!I44</f>
        <v>0</v>
      </c>
      <c r="F19" s="358" t="e">
        <f>E19/$E$24</f>
        <v>#DIV/0!</v>
      </c>
      <c r="G19" s="359">
        <f>SUMIF(CRONOPLE!$D$18:$G$18,D16,CRONOPLE!$D$19:$G$19)+SUMIF(CRONOPLE!$D$20:$G$20,D16,CRONOPLE!$D$21:$G$21)+SUMIF(CRONOPLE!$D$22:$G$22,D16,CRONOPLE!$D$23:$G$23)+SUMIF(CRONOPLE!$D$24:$G$24,D16,CRONOPLE!$D$25:$G$25)+SUMIF(CRONOPLE!$D$26:$G$26,D16,CRONOPLE!$D$27:$G$27)</f>
        <v>0</v>
      </c>
      <c r="H19" s="360" t="e">
        <f>G19/E19</f>
        <v>#DIV/0!</v>
      </c>
      <c r="I19" s="361" t="e">
        <f>H19</f>
        <v>#DIV/0!</v>
      </c>
      <c r="J19" s="359">
        <f>SUMIF(CRONOPLE!$D$18:$G$18,D17,CRONOPLE!$D$19:$G$19)+SUMIF(CRONOPLE!$D$20:$G$20,D17,CRONOPLE!$D$21:$G$21)+SUMIF(CRONOPLE!$D$22:$G$22,D17,CRONOPLE!$D$23:$G$23)+SUMIF(CRONOPLE!$D$24:$G$24,D17,CRONOPLE!$D$25:$G$25)+SUMIF(CRONOPLE!$D$26:$G$26,D17,CRONOPLE!$D$27:$G$27)</f>
        <v>0</v>
      </c>
      <c r="K19" s="363" t="e">
        <f>J19/E19</f>
        <v>#DIV/0!</v>
      </c>
      <c r="L19" s="364" t="e">
        <f>K19+I19</f>
        <v>#DIV/0!</v>
      </c>
      <c r="M19" s="359">
        <f>SUMIF(CRONOPLE!$D$18:$G$18,D18,CRONOPLE!$D$19:$G$19)+SUMIF(CRONOPLE!$D$20:$G$20,D18,CRONOPLE!$D$21:$G$21)+SUMIF(CRONOPLE!$D$22:$G$22,D18,CRONOPLE!$D$23:$G$23)+SUMIF(CRONOPLE!$D$24:$G$24,D18,CRONOPLE!$D$25:$G$25)+SUMIF(CRONOPLE!$D$26:$G$26,D18,CRONOPLE!$D$27:$G$27)</f>
        <v>0</v>
      </c>
      <c r="N19" s="363" t="e">
        <f>M19/E19</f>
        <v>#DIV/0!</v>
      </c>
      <c r="O19" s="364" t="e">
        <f>N19+L19</f>
        <v>#DIV/0!</v>
      </c>
      <c r="P19" s="359">
        <f>SUMIF(CRONOPLE!$D$18:$G$18,D19,CRONOPLE!$D$19:$G$19)+SUMIF(CRONOPLE!$D$20:$G$20,D19,CRONOPLE!$D$21:$G$21)+SUMIF(CRONOPLE!$D$22:$G$22,D19,CRONOPLE!$D$23:$G$23)+SUMIF(CRONOPLE!$D$24:$G$24,D19,CRONOPLE!$D$25:$G$25)+SUMIF(CRONOPLE!$D$26:$G$26,D19,CRONOPLE!$D$27:$G$27)</f>
        <v>0</v>
      </c>
      <c r="Q19" s="363" t="e">
        <f>P19/E19</f>
        <v>#DIV/0!</v>
      </c>
      <c r="R19" s="364" t="e">
        <f>Q19+O19</f>
        <v>#DIV/0!</v>
      </c>
      <c r="S19" s="365"/>
      <c r="T19" s="366" t="e">
        <f>S19+R19</f>
        <v>#DIV/0!</v>
      </c>
    </row>
    <row r="20" spans="1:20" s="27" customFormat="1" ht="27" customHeight="1" thickBot="1">
      <c r="A20" s="353" t="s">
        <v>62</v>
      </c>
      <c r="B20" s="354" t="str">
        <f>'PLANILHA EMPRESA'!D53</f>
        <v>SERVIÇOS DE SINALIZAÇÃO VIÁRIA E FINAIS</v>
      </c>
      <c r="C20" s="355"/>
      <c r="D20" s="356"/>
      <c r="E20" s="367">
        <f>'PLANILHA EMPRESA'!I53</f>
        <v>0</v>
      </c>
      <c r="F20" s="358" t="e">
        <f>E20/$E$24</f>
        <v>#DIV/0!</v>
      </c>
      <c r="G20" s="359">
        <f>SUMIF(CRONOPLE!D28:G28,D16,CRONOPLE!D29:G29)</f>
        <v>0</v>
      </c>
      <c r="H20" s="360" t="e">
        <f>G20/E20</f>
        <v>#DIV/0!</v>
      </c>
      <c r="I20" s="361" t="e">
        <f>H20</f>
        <v>#DIV/0!</v>
      </c>
      <c r="J20" s="362">
        <f>SUMIF(CRONOPLE!D28:G28,D17,CRONOPLE!D29:G29)</f>
        <v>0</v>
      </c>
      <c r="K20" s="363" t="e">
        <f>J20/E20</f>
        <v>#DIV/0!</v>
      </c>
      <c r="L20" s="364" t="e">
        <f>K20+I20</f>
        <v>#DIV/0!</v>
      </c>
      <c r="M20" s="362">
        <f>SUMIF(CRONOPLE!D28:G28,D18,CRONOPLE!D29:G29)</f>
        <v>0</v>
      </c>
      <c r="N20" s="363" t="e">
        <f>M20/E20</f>
        <v>#DIV/0!</v>
      </c>
      <c r="O20" s="364" t="e">
        <f>N20+L20</f>
        <v>#DIV/0!</v>
      </c>
      <c r="P20" s="362">
        <f>SUMIF(CRONOPLE!D28:G28,D19,CRONOPLE!D29:G29)</f>
        <v>0</v>
      </c>
      <c r="Q20" s="363" t="e">
        <f>P20/E20</f>
        <v>#DIV/0!</v>
      </c>
      <c r="R20" s="364" t="e">
        <f>Q20+O20</f>
        <v>#DIV/0!</v>
      </c>
      <c r="S20" s="365"/>
      <c r="T20" s="366" t="e">
        <f>S20+R20</f>
        <v>#DIV/0!</v>
      </c>
    </row>
    <row r="21" spans="1:20" s="27" customFormat="1" ht="4.5" customHeight="1" thickBot="1">
      <c r="A21" s="368"/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</row>
    <row r="22" spans="1:20" s="27" customFormat="1" ht="16.5" customHeight="1" hidden="1" thickBot="1">
      <c r="A22" s="370"/>
      <c r="B22" s="371"/>
      <c r="C22" s="371"/>
      <c r="D22" s="371"/>
      <c r="E22" s="372">
        <f>SUM(E14:E20)</f>
        <v>0</v>
      </c>
      <c r="F22" s="373"/>
      <c r="G22" s="373"/>
      <c r="H22" s="372">
        <f>SUM(G14:G20)</f>
        <v>0</v>
      </c>
      <c r="I22" s="371"/>
      <c r="J22" s="371"/>
      <c r="K22" s="372">
        <f>SUM(J14:J20)</f>
        <v>0</v>
      </c>
      <c r="L22" s="371"/>
      <c r="M22" s="371"/>
      <c r="N22" s="372">
        <f>SUM(M14:M20)</f>
        <v>0</v>
      </c>
      <c r="O22" s="371"/>
      <c r="P22" s="371"/>
      <c r="Q22" s="372">
        <f>SUM(P14:P20)</f>
        <v>0</v>
      </c>
      <c r="R22" s="371"/>
      <c r="S22" s="371"/>
      <c r="T22" s="371"/>
    </row>
    <row r="23" spans="1:20" s="27" customFormat="1" ht="15" customHeight="1" thickBot="1">
      <c r="A23" s="374" t="s">
        <v>49</v>
      </c>
      <c r="B23" s="375"/>
      <c r="C23" s="376"/>
      <c r="D23" s="377"/>
      <c r="E23" s="378"/>
      <c r="F23" s="379" t="e">
        <f>SUM(F14:F20)</f>
        <v>#DIV/0!</v>
      </c>
      <c r="G23" s="379"/>
      <c r="H23" s="380" t="e">
        <f>H24/$E$22</f>
        <v>#DIV/0!</v>
      </c>
      <c r="I23" s="381" t="e">
        <f>H23</f>
        <v>#DIV/0!</v>
      </c>
      <c r="J23" s="381"/>
      <c r="K23" s="380" t="e">
        <f>K24/$E$22</f>
        <v>#DIV/0!</v>
      </c>
      <c r="L23" s="381" t="e">
        <f>I23+K23</f>
        <v>#DIV/0!</v>
      </c>
      <c r="M23" s="381"/>
      <c r="N23" s="380" t="e">
        <f>N24/$E$22</f>
        <v>#DIV/0!</v>
      </c>
      <c r="O23" s="381" t="e">
        <f>L23+N23</f>
        <v>#DIV/0!</v>
      </c>
      <c r="P23" s="381"/>
      <c r="Q23" s="380" t="e">
        <f>Q24/$E$22</f>
        <v>#DIV/0!</v>
      </c>
      <c r="R23" s="381" t="e">
        <f>O23+Q23</f>
        <v>#DIV/0!</v>
      </c>
      <c r="S23" s="380" t="e">
        <f>ROUND((((S14*$E$14)+(S16*$E$16)+(S17*$E$17)+(S18*$E$18)+(S19*$E$19)+(S20*$E$20))/100)/$E$24,5)</f>
        <v>#DIV/0!</v>
      </c>
      <c r="T23" s="381" t="e">
        <f>R23+S23</f>
        <v>#DIV/0!</v>
      </c>
    </row>
    <row r="24" spans="1:20" s="27" customFormat="1" ht="15" customHeight="1" thickBot="1">
      <c r="A24" s="382" t="s">
        <v>48</v>
      </c>
      <c r="B24" s="383"/>
      <c r="C24" s="384"/>
      <c r="D24" s="385"/>
      <c r="E24" s="386">
        <f>SUM(E14:E20)</f>
        <v>0</v>
      </c>
      <c r="F24" s="387"/>
      <c r="G24" s="387"/>
      <c r="H24" s="388" t="e">
        <f>SUM(G16:G20)+H14*E14</f>
        <v>#DIV/0!</v>
      </c>
      <c r="I24" s="389" t="e">
        <f>H24</f>
        <v>#DIV/0!</v>
      </c>
      <c r="J24" s="390"/>
      <c r="K24" s="388" t="e">
        <f>SUM(J16:J20)+K14*E14</f>
        <v>#DIV/0!</v>
      </c>
      <c r="L24" s="389" t="e">
        <f>K24+I24</f>
        <v>#DIV/0!</v>
      </c>
      <c r="M24" s="390"/>
      <c r="N24" s="388" t="e">
        <f>SUM(M16:M20)+N14*E14</f>
        <v>#DIV/0!</v>
      </c>
      <c r="O24" s="389" t="e">
        <f>N24+L24</f>
        <v>#DIV/0!</v>
      </c>
      <c r="P24" s="390"/>
      <c r="Q24" s="388" t="e">
        <f>SUM(P16:P20)+Q14*E14</f>
        <v>#DIV/0!</v>
      </c>
      <c r="R24" s="389" t="e">
        <f>Q24+O24</f>
        <v>#DIV/0!</v>
      </c>
      <c r="S24" s="388">
        <f>ROUND((((S14*$E$14)+(S16*$E$16)+(S17*$E$17)+(S18*$E$18)+(S19*$E$19)+(S20*$E$20))/100),2)</f>
        <v>0</v>
      </c>
      <c r="T24" s="389" t="e">
        <f>S24+R24</f>
        <v>#DIV/0!</v>
      </c>
    </row>
    <row r="25" spans="1:20" s="27" customFormat="1" ht="60" customHeight="1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</row>
    <row r="26" spans="1:20" s="24" customFormat="1" ht="20.25" customHeight="1">
      <c r="A26" s="102" t="str">
        <f>CRONOPLE!A31</f>
        <v>Dores do Turvo, [dia] de [mês] de 2023</v>
      </c>
      <c r="B26" s="88"/>
      <c r="C26" s="88"/>
      <c r="D26" s="88"/>
      <c r="E26" s="103"/>
      <c r="F26" s="104"/>
      <c r="G26" s="104"/>
      <c r="H26" s="105"/>
      <c r="I26" s="106"/>
      <c r="J26" s="106"/>
      <c r="K26" s="107"/>
      <c r="L26" s="106"/>
      <c r="M26" s="106"/>
      <c r="N26" s="107"/>
      <c r="O26" s="108"/>
      <c r="P26" s="108"/>
      <c r="Q26" s="107"/>
      <c r="R26" s="106"/>
      <c r="S26" s="107"/>
      <c r="T26" s="106"/>
    </row>
    <row r="27" spans="1:20" s="26" customFormat="1" ht="14.25">
      <c r="A27" s="109"/>
      <c r="B27" s="88"/>
      <c r="C27" s="88"/>
      <c r="D27" s="88"/>
      <c r="E27" s="103"/>
      <c r="F27" s="101"/>
      <c r="G27" s="140"/>
      <c r="H27" s="105"/>
      <c r="I27" s="187" t="str">
        <f>'PLANILHA EMPRESA'!B63:B63</f>
        <v>[nome do engenheiro Responsável Técnico da empresa]</v>
      </c>
      <c r="J27" s="187"/>
      <c r="K27" s="187"/>
      <c r="L27" s="187"/>
      <c r="M27" s="187"/>
      <c r="N27" s="187"/>
      <c r="O27" s="108"/>
      <c r="P27" s="108"/>
      <c r="Q27" s="187" t="str">
        <f>'PLANILHA EMPRESA'!G63:G63</f>
        <v>[nome da empresa]</v>
      </c>
      <c r="R27" s="187"/>
      <c r="S27" s="187"/>
      <c r="T27" s="187"/>
    </row>
    <row r="28" spans="1:25" s="26" customFormat="1" ht="14.25">
      <c r="A28" s="88"/>
      <c r="B28" s="110"/>
      <c r="C28" s="88"/>
      <c r="D28" s="88"/>
      <c r="E28" s="186"/>
      <c r="F28" s="186"/>
      <c r="G28" s="186"/>
      <c r="H28" s="186"/>
      <c r="I28" s="195" t="str">
        <f>'PLANILHA EMPRESA'!B64:B64</f>
        <v>ENGENHEIRO CIVIL</v>
      </c>
      <c r="J28" s="195"/>
      <c r="K28" s="195"/>
      <c r="L28" s="195"/>
      <c r="M28" s="195"/>
      <c r="N28" s="195"/>
      <c r="O28" s="111"/>
      <c r="P28" s="111"/>
      <c r="Q28" s="195" t="str">
        <f>'PLANILHA EMPRESA'!G64:G64</f>
        <v>[nome do Representante Legal da empresa]</v>
      </c>
      <c r="R28" s="195"/>
      <c r="S28" s="195"/>
      <c r="T28" s="195"/>
      <c r="V28" s="51"/>
      <c r="W28" s="51"/>
      <c r="X28" s="51"/>
      <c r="Y28" s="51"/>
    </row>
    <row r="29" spans="1:25" s="26" customFormat="1" ht="14.25">
      <c r="A29" s="88"/>
      <c r="B29" s="101"/>
      <c r="C29" s="88"/>
      <c r="D29" s="88"/>
      <c r="E29" s="199"/>
      <c r="F29" s="200"/>
      <c r="G29" s="200"/>
      <c r="H29" s="200"/>
      <c r="I29" s="195" t="str">
        <f>'PLANILHA EMPRESA'!B65:B65</f>
        <v>CREA XXXXXX/D</v>
      </c>
      <c r="J29" s="195"/>
      <c r="K29" s="195"/>
      <c r="L29" s="195"/>
      <c r="M29" s="195"/>
      <c r="N29" s="195"/>
      <c r="O29" s="112"/>
      <c r="P29" s="112"/>
      <c r="Q29" s="195" t="str">
        <f>'PLANILHA EMPRESA'!G65:G65</f>
        <v>REPRESENTANTE LEGAL</v>
      </c>
      <c r="R29" s="195"/>
      <c r="S29" s="195"/>
      <c r="T29" s="195"/>
      <c r="V29" s="29"/>
      <c r="W29" s="29"/>
      <c r="X29" s="52"/>
      <c r="Y29" s="52"/>
    </row>
    <row r="30" spans="1:25" s="26" customFormat="1" ht="14.25">
      <c r="A30" s="88"/>
      <c r="B30" s="88"/>
      <c r="C30" s="88"/>
      <c r="D30" s="88"/>
      <c r="E30" s="70"/>
      <c r="F30" s="70"/>
      <c r="G30" s="70"/>
      <c r="H30" s="70"/>
      <c r="I30" s="83"/>
      <c r="J30" s="83"/>
      <c r="K30" s="70"/>
      <c r="L30" s="83"/>
      <c r="M30" s="83"/>
      <c r="N30" s="70"/>
      <c r="O30" s="83"/>
      <c r="P30" s="83"/>
      <c r="Q30" s="70"/>
      <c r="R30" s="83"/>
      <c r="S30" s="186"/>
      <c r="T30" s="186"/>
      <c r="V30" s="53"/>
      <c r="W30" s="53"/>
      <c r="X30" s="52"/>
      <c r="Y30" s="52"/>
    </row>
    <row r="31" spans="1:25" s="26" customFormat="1" ht="14.25">
      <c r="A31" s="28"/>
      <c r="B31" s="28"/>
      <c r="C31" s="28"/>
      <c r="D31" s="28"/>
      <c r="E31" s="30"/>
      <c r="F31" s="30"/>
      <c r="G31" s="30"/>
      <c r="H31" s="30"/>
      <c r="I31" s="73"/>
      <c r="J31" s="73"/>
      <c r="K31" s="30"/>
      <c r="L31" s="73"/>
      <c r="M31" s="73"/>
      <c r="N31" s="30"/>
      <c r="O31" s="73"/>
      <c r="P31" s="73"/>
      <c r="Q31" s="30"/>
      <c r="R31" s="73"/>
      <c r="S31" s="197"/>
      <c r="T31" s="197"/>
      <c r="V31" s="29"/>
      <c r="W31" s="29"/>
      <c r="X31" s="52"/>
      <c r="Y31" s="52"/>
    </row>
    <row r="32" spans="1:25" s="24" customFormat="1" ht="14.25">
      <c r="A32" s="28"/>
      <c r="B32" s="28"/>
      <c r="C32" s="28"/>
      <c r="D32" s="28"/>
      <c r="E32" s="31"/>
      <c r="F32" s="32"/>
      <c r="G32" s="32"/>
      <c r="H32" s="33"/>
      <c r="I32" s="74"/>
      <c r="J32" s="74"/>
      <c r="K32" s="25"/>
      <c r="L32" s="74"/>
      <c r="M32" s="74"/>
      <c r="N32" s="25"/>
      <c r="O32" s="74"/>
      <c r="P32" s="74"/>
      <c r="Q32" s="25"/>
      <c r="R32" s="74"/>
      <c r="S32" s="25"/>
      <c r="T32" s="80"/>
      <c r="V32" s="29"/>
      <c r="W32" s="29"/>
      <c r="X32" s="52"/>
      <c r="Y32" s="52"/>
    </row>
    <row r="33" spans="1:25" ht="14.25">
      <c r="A33" s="28"/>
      <c r="B33" s="28"/>
      <c r="C33" s="28"/>
      <c r="D33" s="28"/>
      <c r="E33" s="31"/>
      <c r="F33" s="32"/>
      <c r="G33" s="32"/>
      <c r="H33" s="33"/>
      <c r="I33" s="74"/>
      <c r="J33" s="74"/>
      <c r="K33" s="25"/>
      <c r="L33" s="74"/>
      <c r="M33" s="74"/>
      <c r="N33" s="25"/>
      <c r="O33" s="74"/>
      <c r="P33" s="74"/>
      <c r="Q33" s="25"/>
      <c r="R33" s="74"/>
      <c r="S33" s="25"/>
      <c r="T33" s="80"/>
      <c r="V33" s="29"/>
      <c r="W33" s="29"/>
      <c r="X33" s="52"/>
      <c r="Y33" s="52"/>
    </row>
    <row r="34" spans="1:25" ht="14.25">
      <c r="A34" s="28"/>
      <c r="B34" s="28"/>
      <c r="C34" s="28"/>
      <c r="D34" s="28"/>
      <c r="E34" s="35"/>
      <c r="F34" s="32"/>
      <c r="G34" s="32"/>
      <c r="H34" s="36"/>
      <c r="I34" s="75"/>
      <c r="J34" s="75"/>
      <c r="K34" s="36"/>
      <c r="L34" s="75"/>
      <c r="M34" s="75"/>
      <c r="N34" s="36"/>
      <c r="O34" s="75"/>
      <c r="P34" s="75"/>
      <c r="Q34" s="36"/>
      <c r="R34" s="75"/>
      <c r="S34" s="36"/>
      <c r="T34" s="75"/>
      <c r="V34" s="54"/>
      <c r="W34" s="54"/>
      <c r="X34" s="55"/>
      <c r="Y34" s="55"/>
    </row>
    <row r="35" spans="1:25" ht="14.25">
      <c r="A35" s="28"/>
      <c r="B35" s="28"/>
      <c r="C35" s="28"/>
      <c r="D35" s="28"/>
      <c r="E35" s="37"/>
      <c r="F35" s="32"/>
      <c r="G35" s="32"/>
      <c r="H35" s="36"/>
      <c r="I35" s="75"/>
      <c r="J35" s="75"/>
      <c r="K35" s="36"/>
      <c r="L35" s="75"/>
      <c r="M35" s="75"/>
      <c r="N35" s="36"/>
      <c r="O35" s="75"/>
      <c r="P35" s="75"/>
      <c r="Q35" s="36"/>
      <c r="R35" s="75"/>
      <c r="S35" s="36"/>
      <c r="T35" s="75"/>
      <c r="V35" s="56"/>
      <c r="W35" s="56"/>
      <c r="X35" s="56"/>
      <c r="Y35" s="56"/>
    </row>
    <row r="36" spans="1:25" ht="14.25">
      <c r="A36" s="28"/>
      <c r="B36" s="38"/>
      <c r="C36" s="39"/>
      <c r="D36" s="39"/>
      <c r="E36" s="40"/>
      <c r="F36" s="38"/>
      <c r="G36" s="38"/>
      <c r="H36" s="40"/>
      <c r="I36" s="76"/>
      <c r="J36" s="76"/>
      <c r="K36" s="41"/>
      <c r="L36" s="76"/>
      <c r="M36" s="76"/>
      <c r="N36" s="41"/>
      <c r="O36" s="76"/>
      <c r="P36" s="76"/>
      <c r="Q36" s="41"/>
      <c r="R36" s="76"/>
      <c r="S36" s="41"/>
      <c r="T36" s="84"/>
      <c r="V36" s="51"/>
      <c r="W36" s="51"/>
      <c r="X36" s="51"/>
      <c r="Y36" s="51"/>
    </row>
    <row r="37" spans="1:25" ht="14.25">
      <c r="A37" s="28"/>
      <c r="B37" s="39"/>
      <c r="C37" s="40"/>
      <c r="D37" s="40"/>
      <c r="E37" s="39"/>
      <c r="F37" s="39"/>
      <c r="G37" s="39"/>
      <c r="H37" s="40"/>
      <c r="I37" s="77"/>
      <c r="J37" s="77"/>
      <c r="K37" s="42"/>
      <c r="L37" s="77"/>
      <c r="M37" s="77"/>
      <c r="N37" s="42"/>
      <c r="O37" s="77"/>
      <c r="P37" s="77"/>
      <c r="Q37" s="42"/>
      <c r="R37" s="77"/>
      <c r="S37" s="41"/>
      <c r="T37" s="84"/>
      <c r="V37" s="29"/>
      <c r="W37" s="29"/>
      <c r="X37" s="52"/>
      <c r="Y37" s="52"/>
    </row>
    <row r="38" spans="1:25" ht="14.25">
      <c r="A38" s="28"/>
      <c r="B38" s="39"/>
      <c r="C38" s="43"/>
      <c r="D38" s="43"/>
      <c r="E38" s="39"/>
      <c r="F38" s="198"/>
      <c r="G38" s="198"/>
      <c r="H38" s="198"/>
      <c r="I38" s="78"/>
      <c r="J38" s="78"/>
      <c r="K38" s="43"/>
      <c r="L38" s="78"/>
      <c r="M38" s="78"/>
      <c r="N38" s="43"/>
      <c r="O38" s="78"/>
      <c r="P38" s="78"/>
      <c r="Q38" s="43"/>
      <c r="R38" s="78"/>
      <c r="S38" s="41"/>
      <c r="T38" s="84"/>
      <c r="V38" s="53"/>
      <c r="W38" s="53"/>
      <c r="X38" s="52"/>
      <c r="Y38" s="52"/>
    </row>
    <row r="39" spans="1:25" ht="14.25">
      <c r="A39" s="28"/>
      <c r="B39" s="39"/>
      <c r="C39" s="40"/>
      <c r="D39" s="40"/>
      <c r="E39" s="39"/>
      <c r="F39" s="198"/>
      <c r="G39" s="198"/>
      <c r="H39" s="198"/>
      <c r="I39" s="48"/>
      <c r="J39" s="48"/>
      <c r="K39" s="40"/>
      <c r="L39" s="48"/>
      <c r="M39" s="48"/>
      <c r="N39" s="40"/>
      <c r="O39" s="48"/>
      <c r="P39" s="48"/>
      <c r="Q39" s="40"/>
      <c r="R39" s="48"/>
      <c r="S39" s="45"/>
      <c r="T39" s="80"/>
      <c r="V39" s="29"/>
      <c r="W39" s="29"/>
      <c r="X39" s="52"/>
      <c r="Y39" s="52"/>
    </row>
    <row r="40" spans="1:25" ht="14.25">
      <c r="A40" s="28"/>
      <c r="B40" s="39"/>
      <c r="C40" s="40"/>
      <c r="D40" s="40"/>
      <c r="E40" s="39"/>
      <c r="F40" s="198"/>
      <c r="G40" s="198"/>
      <c r="H40" s="198"/>
      <c r="I40" s="48"/>
      <c r="J40" s="48"/>
      <c r="K40" s="40"/>
      <c r="L40" s="48"/>
      <c r="M40" s="48"/>
      <c r="N40" s="40"/>
      <c r="O40" s="48"/>
      <c r="P40" s="48"/>
      <c r="Q40" s="40"/>
      <c r="R40" s="48"/>
      <c r="S40" s="46"/>
      <c r="T40" s="75"/>
      <c r="V40" s="29"/>
      <c r="W40" s="29"/>
      <c r="X40" s="52"/>
      <c r="Y40" s="52"/>
    </row>
    <row r="41" spans="1:25" ht="14.25">
      <c r="A41" s="28"/>
      <c r="B41" s="47"/>
      <c r="C41" s="48"/>
      <c r="D41" s="48"/>
      <c r="E41" s="39"/>
      <c r="F41" s="196"/>
      <c r="G41" s="196"/>
      <c r="H41" s="196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5"/>
      <c r="T41" s="80"/>
      <c r="V41" s="29"/>
      <c r="W41" s="29"/>
      <c r="X41" s="52"/>
      <c r="Y41" s="52"/>
    </row>
    <row r="42" spans="1:25" ht="14.25">
      <c r="A42" s="28"/>
      <c r="B42" s="39"/>
      <c r="C42" s="40"/>
      <c r="D42" s="40"/>
      <c r="E42" s="39"/>
      <c r="F42" s="44"/>
      <c r="G42" s="44"/>
      <c r="H42" s="49"/>
      <c r="I42" s="38"/>
      <c r="J42" s="38"/>
      <c r="K42" s="39"/>
      <c r="L42" s="38"/>
      <c r="M42" s="38"/>
      <c r="N42" s="39"/>
      <c r="O42" s="38"/>
      <c r="P42" s="38"/>
      <c r="Q42" s="39"/>
      <c r="R42" s="38"/>
      <c r="S42" s="45"/>
      <c r="T42" s="80"/>
      <c r="V42" s="54"/>
      <c r="W42" s="54"/>
      <c r="X42" s="55"/>
      <c r="Y42" s="55"/>
    </row>
    <row r="43" spans="1:25" ht="14.25">
      <c r="A43" s="28"/>
      <c r="B43" s="38"/>
      <c r="C43" s="40"/>
      <c r="D43" s="40"/>
      <c r="E43" s="39"/>
      <c r="F43" s="38"/>
      <c r="G43" s="38"/>
      <c r="H43" s="39"/>
      <c r="I43" s="38"/>
      <c r="J43" s="38"/>
      <c r="K43" s="39"/>
      <c r="L43" s="38"/>
      <c r="M43" s="38"/>
      <c r="N43" s="39"/>
      <c r="O43" s="38"/>
      <c r="P43" s="38"/>
      <c r="Q43" s="39"/>
      <c r="R43" s="38"/>
      <c r="S43" s="45"/>
      <c r="T43" s="80"/>
      <c r="V43" s="56"/>
      <c r="W43" s="56"/>
      <c r="X43" s="56"/>
      <c r="Y43" s="56"/>
    </row>
    <row r="44" spans="1:25" ht="14.25">
      <c r="A44" s="28"/>
      <c r="B44" s="39"/>
      <c r="C44" s="40"/>
      <c r="D44" s="40"/>
      <c r="E44" s="39"/>
      <c r="F44" s="39"/>
      <c r="G44" s="39"/>
      <c r="H44" s="49"/>
      <c r="I44" s="48"/>
      <c r="J44" s="48"/>
      <c r="K44" s="40"/>
      <c r="L44" s="48"/>
      <c r="M44" s="48"/>
      <c r="N44" s="40"/>
      <c r="O44" s="48"/>
      <c r="P44" s="48"/>
      <c r="Q44" s="40"/>
      <c r="R44" s="48"/>
      <c r="S44" s="45"/>
      <c r="T44" s="80"/>
      <c r="V44" s="51"/>
      <c r="W44" s="51"/>
      <c r="X44" s="51"/>
      <c r="Y44" s="51"/>
    </row>
    <row r="45" spans="1:25" ht="14.25">
      <c r="A45" s="28"/>
      <c r="B45" s="39"/>
      <c r="C45" s="43"/>
      <c r="D45" s="43"/>
      <c r="E45" s="39"/>
      <c r="F45" s="39"/>
      <c r="G45" s="39"/>
      <c r="H45" s="49"/>
      <c r="I45" s="78"/>
      <c r="J45" s="78"/>
      <c r="K45" s="43"/>
      <c r="L45" s="78"/>
      <c r="M45" s="78"/>
      <c r="N45" s="43"/>
      <c r="O45" s="78"/>
      <c r="P45" s="78"/>
      <c r="Q45" s="43"/>
      <c r="R45" s="78"/>
      <c r="S45" s="45"/>
      <c r="T45" s="80"/>
      <c r="V45" s="29"/>
      <c r="W45" s="29"/>
      <c r="X45" s="52"/>
      <c r="Y45" s="52"/>
    </row>
    <row r="46" spans="1:25" ht="14.25">
      <c r="A46" s="28"/>
      <c r="B46" s="39"/>
      <c r="C46" s="40"/>
      <c r="D46" s="40"/>
      <c r="E46" s="39"/>
      <c r="F46" s="39"/>
      <c r="G46" s="39"/>
      <c r="H46" s="49"/>
      <c r="I46" s="48"/>
      <c r="J46" s="48"/>
      <c r="K46" s="40"/>
      <c r="L46" s="48"/>
      <c r="M46" s="48"/>
      <c r="N46" s="40"/>
      <c r="O46" s="48"/>
      <c r="P46" s="48"/>
      <c r="Q46" s="40"/>
      <c r="R46" s="48"/>
      <c r="S46" s="45"/>
      <c r="T46" s="80"/>
      <c r="V46" s="53"/>
      <c r="W46" s="53"/>
      <c r="X46" s="57"/>
      <c r="Y46" s="57"/>
    </row>
    <row r="47" spans="1:25" ht="14.25">
      <c r="A47" s="28"/>
      <c r="B47" s="39"/>
      <c r="C47" s="40"/>
      <c r="D47" s="40"/>
      <c r="E47" s="39"/>
      <c r="F47" s="39"/>
      <c r="G47" s="39"/>
      <c r="H47" s="49"/>
      <c r="I47" s="48"/>
      <c r="J47" s="48"/>
      <c r="K47" s="40"/>
      <c r="L47" s="48"/>
      <c r="M47" s="48"/>
      <c r="N47" s="40"/>
      <c r="O47" s="48"/>
      <c r="P47" s="48"/>
      <c r="Q47" s="40"/>
      <c r="R47" s="48"/>
      <c r="S47" s="45"/>
      <c r="T47" s="80"/>
      <c r="V47" s="29"/>
      <c r="W47" s="29"/>
      <c r="X47" s="52"/>
      <c r="Y47" s="52"/>
    </row>
    <row r="48" spans="1:25" ht="14.25">
      <c r="A48" s="28"/>
      <c r="B48" s="47"/>
      <c r="C48" s="48"/>
      <c r="D48" s="48"/>
      <c r="E48" s="39"/>
      <c r="F48" s="47"/>
      <c r="G48" s="47"/>
      <c r="H48" s="49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5"/>
      <c r="T48" s="80"/>
      <c r="V48" s="29"/>
      <c r="W48" s="29"/>
      <c r="X48" s="52"/>
      <c r="Y48" s="52"/>
    </row>
    <row r="49" spans="1:25" ht="14.25">
      <c r="A49" s="28"/>
      <c r="B49" s="39"/>
      <c r="C49" s="39"/>
      <c r="D49" s="39"/>
      <c r="E49" s="39"/>
      <c r="F49" s="44"/>
      <c r="G49" s="44"/>
      <c r="H49" s="49"/>
      <c r="I49" s="38"/>
      <c r="J49" s="38"/>
      <c r="K49" s="39"/>
      <c r="L49" s="38"/>
      <c r="M49" s="38"/>
      <c r="N49" s="39"/>
      <c r="O49" s="38"/>
      <c r="P49" s="38"/>
      <c r="Q49" s="39"/>
      <c r="R49" s="38"/>
      <c r="S49" s="45"/>
      <c r="T49" s="80"/>
      <c r="V49" s="29"/>
      <c r="W49" s="29"/>
      <c r="X49" s="52"/>
      <c r="Y49" s="52"/>
    </row>
    <row r="50" spans="1:25" ht="14.25">
      <c r="A50" s="28"/>
      <c r="B50" s="38"/>
      <c r="C50" s="40"/>
      <c r="D50" s="40"/>
      <c r="E50" s="39"/>
      <c r="F50" s="38"/>
      <c r="G50" s="38"/>
      <c r="H50" s="39"/>
      <c r="I50" s="38"/>
      <c r="J50" s="38"/>
      <c r="K50" s="39"/>
      <c r="L50" s="38"/>
      <c r="M50" s="38"/>
      <c r="N50" s="39"/>
      <c r="O50" s="38"/>
      <c r="P50" s="38"/>
      <c r="Q50" s="39"/>
      <c r="R50" s="38"/>
      <c r="S50" s="45"/>
      <c r="T50" s="80"/>
      <c r="V50" s="54"/>
      <c r="W50" s="54"/>
      <c r="X50" s="55"/>
      <c r="Y50" s="55"/>
    </row>
    <row r="51" spans="1:25" ht="14.25">
      <c r="A51" s="28"/>
      <c r="B51" s="39"/>
      <c r="C51" s="40"/>
      <c r="D51" s="40"/>
      <c r="E51" s="39"/>
      <c r="F51" s="39"/>
      <c r="G51" s="39"/>
      <c r="H51" s="50"/>
      <c r="I51" s="48"/>
      <c r="J51" s="48"/>
      <c r="K51" s="40"/>
      <c r="L51" s="48"/>
      <c r="M51" s="48"/>
      <c r="N51" s="40"/>
      <c r="O51" s="48"/>
      <c r="P51" s="48"/>
      <c r="Q51" s="40"/>
      <c r="R51" s="48"/>
      <c r="S51" s="45"/>
      <c r="T51" s="80"/>
      <c r="V51" s="56"/>
      <c r="W51" s="56"/>
      <c r="X51" s="56"/>
      <c r="Y51" s="56"/>
    </row>
    <row r="52" spans="1:25" ht="14.25">
      <c r="A52" s="28"/>
      <c r="B52" s="39"/>
      <c r="C52" s="43"/>
      <c r="D52" s="43"/>
      <c r="E52" s="39"/>
      <c r="F52" s="39"/>
      <c r="G52" s="39"/>
      <c r="H52" s="50"/>
      <c r="I52" s="78"/>
      <c r="J52" s="78"/>
      <c r="K52" s="43"/>
      <c r="L52" s="78"/>
      <c r="M52" s="78"/>
      <c r="N52" s="43"/>
      <c r="O52" s="78"/>
      <c r="P52" s="78"/>
      <c r="Q52" s="43"/>
      <c r="R52" s="78"/>
      <c r="S52" s="45"/>
      <c r="T52" s="80"/>
      <c r="V52" s="51"/>
      <c r="W52" s="51"/>
      <c r="X52" s="51"/>
      <c r="Y52" s="51"/>
    </row>
    <row r="53" spans="1:25" ht="14.25">
      <c r="A53" s="28"/>
      <c r="B53" s="39"/>
      <c r="C53" s="40"/>
      <c r="D53" s="40"/>
      <c r="E53" s="39"/>
      <c r="F53" s="39"/>
      <c r="G53" s="39"/>
      <c r="H53" s="50"/>
      <c r="I53" s="48"/>
      <c r="J53" s="48"/>
      <c r="K53" s="40"/>
      <c r="L53" s="48"/>
      <c r="M53" s="48"/>
      <c r="N53" s="40"/>
      <c r="O53" s="48"/>
      <c r="P53" s="48"/>
      <c r="Q53" s="40"/>
      <c r="R53" s="48"/>
      <c r="S53" s="45"/>
      <c r="T53" s="80"/>
      <c r="V53" s="29"/>
      <c r="W53" s="29"/>
      <c r="X53" s="52"/>
      <c r="Y53" s="52"/>
    </row>
    <row r="54" spans="1:25" ht="14.25">
      <c r="A54" s="28"/>
      <c r="B54" s="39"/>
      <c r="C54" s="40"/>
      <c r="D54" s="40"/>
      <c r="E54" s="39"/>
      <c r="F54" s="39"/>
      <c r="G54" s="39"/>
      <c r="H54" s="50"/>
      <c r="I54" s="48"/>
      <c r="J54" s="48"/>
      <c r="K54" s="40"/>
      <c r="L54" s="48"/>
      <c r="M54" s="48"/>
      <c r="N54" s="40"/>
      <c r="O54" s="48"/>
      <c r="P54" s="48"/>
      <c r="Q54" s="40"/>
      <c r="R54" s="48"/>
      <c r="S54" s="45"/>
      <c r="T54" s="80"/>
      <c r="V54" s="53"/>
      <c r="W54" s="53"/>
      <c r="X54" s="52"/>
      <c r="Y54" s="52"/>
    </row>
    <row r="55" spans="1:25" ht="14.25">
      <c r="A55" s="28"/>
      <c r="B55" s="47"/>
      <c r="C55" s="48"/>
      <c r="D55" s="48"/>
      <c r="E55" s="39"/>
      <c r="F55" s="47"/>
      <c r="G55" s="47"/>
      <c r="H55" s="50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5"/>
      <c r="T55" s="80"/>
      <c r="V55" s="29"/>
      <c r="W55" s="29"/>
      <c r="X55" s="52"/>
      <c r="Y55" s="52"/>
    </row>
    <row r="56" spans="1:25" ht="14.25">
      <c r="A56" s="28"/>
      <c r="B56" s="39"/>
      <c r="C56" s="39"/>
      <c r="D56" s="39"/>
      <c r="E56" s="39"/>
      <c r="F56" s="44"/>
      <c r="G56" s="44"/>
      <c r="H56" s="46"/>
      <c r="I56" s="79"/>
      <c r="J56" s="79"/>
      <c r="K56" s="45"/>
      <c r="L56" s="79"/>
      <c r="M56" s="79"/>
      <c r="N56" s="45"/>
      <c r="O56" s="79"/>
      <c r="P56" s="79"/>
      <c r="Q56" s="45"/>
      <c r="R56" s="79"/>
      <c r="S56" s="45"/>
      <c r="T56" s="80"/>
      <c r="V56" s="29"/>
      <c r="W56" s="29"/>
      <c r="X56" s="52"/>
      <c r="Y56" s="52"/>
    </row>
    <row r="57" spans="1:25" ht="14.25">
      <c r="A57" s="28"/>
      <c r="B57" s="28"/>
      <c r="C57" s="28"/>
      <c r="D57" s="28"/>
      <c r="E57" s="28"/>
      <c r="F57" s="32"/>
      <c r="G57" s="32"/>
      <c r="H57" s="36"/>
      <c r="I57" s="80"/>
      <c r="J57" s="80"/>
      <c r="K57" s="34"/>
      <c r="L57" s="80"/>
      <c r="M57" s="80"/>
      <c r="N57" s="34"/>
      <c r="O57" s="80"/>
      <c r="P57" s="80"/>
      <c r="Q57" s="34"/>
      <c r="R57" s="80"/>
      <c r="S57" s="34"/>
      <c r="T57" s="80"/>
      <c r="V57" s="29"/>
      <c r="W57" s="29"/>
      <c r="X57" s="52"/>
      <c r="Y57" s="52"/>
    </row>
    <row r="58" spans="22:25" ht="13.5">
      <c r="V58" s="54"/>
      <c r="W58" s="54"/>
      <c r="X58" s="55"/>
      <c r="Y58" s="55"/>
    </row>
    <row r="59" spans="22:25" ht="12.75">
      <c r="V59" s="56"/>
      <c r="W59" s="56"/>
      <c r="X59" s="56"/>
      <c r="Y59" s="56"/>
    </row>
    <row r="60" spans="22:25" ht="13.5">
      <c r="V60" s="51"/>
      <c r="W60" s="51"/>
      <c r="X60" s="51"/>
      <c r="Y60" s="51"/>
    </row>
    <row r="61" spans="22:25" ht="14.25">
      <c r="V61" s="29"/>
      <c r="W61" s="29"/>
      <c r="X61" s="52"/>
      <c r="Y61" s="52"/>
    </row>
    <row r="62" spans="22:25" ht="14.25">
      <c r="V62" s="29"/>
      <c r="W62" s="29"/>
      <c r="X62" s="52"/>
      <c r="Y62" s="52"/>
    </row>
    <row r="63" spans="22:25" ht="14.25">
      <c r="V63" s="29"/>
      <c r="W63" s="29"/>
      <c r="X63" s="52"/>
      <c r="Y63" s="52"/>
    </row>
    <row r="64" spans="22:25" ht="14.25">
      <c r="V64" s="29"/>
      <c r="W64" s="29"/>
      <c r="X64" s="52"/>
      <c r="Y64" s="52"/>
    </row>
    <row r="65" spans="22:25" ht="14.25">
      <c r="V65" s="29"/>
      <c r="W65" s="29"/>
      <c r="X65" s="52"/>
      <c r="Y65" s="52"/>
    </row>
    <row r="66" spans="22:25" ht="13.5">
      <c r="V66" s="54"/>
      <c r="W66" s="54"/>
      <c r="X66" s="55"/>
      <c r="Y66" s="55"/>
    </row>
    <row r="67" spans="22:25" ht="12.75">
      <c r="V67" s="56"/>
      <c r="W67" s="56"/>
      <c r="X67" s="56"/>
      <c r="Y67" s="56"/>
    </row>
    <row r="68" spans="22:25" ht="13.5">
      <c r="V68" s="51"/>
      <c r="W68" s="51"/>
      <c r="X68" s="51"/>
      <c r="Y68" s="51"/>
    </row>
    <row r="69" spans="22:25" ht="14.25">
      <c r="V69" s="29"/>
      <c r="W69" s="29"/>
      <c r="X69" s="52"/>
      <c r="Y69" s="52"/>
    </row>
    <row r="70" spans="22:25" ht="14.25">
      <c r="V70" s="29"/>
      <c r="W70" s="29"/>
      <c r="X70" s="52"/>
      <c r="Y70" s="52"/>
    </row>
    <row r="71" spans="22:25" ht="14.25">
      <c r="V71" s="29"/>
      <c r="W71" s="29"/>
      <c r="X71" s="52"/>
      <c r="Y71" s="52"/>
    </row>
    <row r="72" spans="22:25" ht="14.25">
      <c r="V72" s="29"/>
      <c r="W72" s="29"/>
      <c r="X72" s="52"/>
      <c r="Y72" s="52"/>
    </row>
    <row r="73" spans="22:25" ht="14.25">
      <c r="V73" s="29"/>
      <c r="W73" s="29"/>
      <c r="X73" s="52"/>
      <c r="Y73" s="52"/>
    </row>
    <row r="74" spans="22:25" ht="13.5">
      <c r="V74" s="54"/>
      <c r="W74" s="54"/>
      <c r="X74" s="55"/>
      <c r="Y74" s="55"/>
    </row>
    <row r="75" spans="22:25" ht="12.75">
      <c r="V75" s="56"/>
      <c r="W75" s="56"/>
      <c r="X75" s="56"/>
      <c r="Y75" s="56"/>
    </row>
    <row r="76" spans="22:25" ht="13.5">
      <c r="V76" s="51"/>
      <c r="W76" s="51"/>
      <c r="X76" s="51"/>
      <c r="Y76" s="51"/>
    </row>
    <row r="77" spans="22:25" ht="14.25">
      <c r="V77" s="29"/>
      <c r="W77" s="29"/>
      <c r="X77" s="52"/>
      <c r="Y77" s="52"/>
    </row>
    <row r="78" spans="22:25" ht="14.25">
      <c r="V78" s="53"/>
      <c r="W78" s="53"/>
      <c r="X78" s="57"/>
      <c r="Y78" s="57"/>
    </row>
    <row r="79" spans="22:25" ht="14.25">
      <c r="V79" s="29"/>
      <c r="W79" s="29"/>
      <c r="X79" s="52"/>
      <c r="Y79" s="52"/>
    </row>
    <row r="80" spans="22:25" ht="14.25">
      <c r="V80" s="29"/>
      <c r="W80" s="29"/>
      <c r="X80" s="52"/>
      <c r="Y80" s="52"/>
    </row>
    <row r="81" spans="22:25" ht="14.25">
      <c r="V81" s="29"/>
      <c r="W81" s="29"/>
      <c r="X81" s="52"/>
      <c r="Y81" s="52"/>
    </row>
    <row r="82" spans="22:25" ht="13.5">
      <c r="V82" s="54"/>
      <c r="W82" s="54"/>
      <c r="X82" s="55"/>
      <c r="Y82" s="55"/>
    </row>
    <row r="83" spans="22:25" ht="12.75">
      <c r="V83" s="56"/>
      <c r="W83" s="56"/>
      <c r="X83" s="56"/>
      <c r="Y83" s="56"/>
    </row>
    <row r="84" spans="22:25" ht="13.5">
      <c r="V84" s="51"/>
      <c r="W84" s="51"/>
      <c r="X84" s="51"/>
      <c r="Y84" s="51"/>
    </row>
    <row r="85" spans="22:25" ht="14.25">
      <c r="V85" s="29"/>
      <c r="W85" s="29"/>
      <c r="X85" s="52"/>
      <c r="Y85" s="52"/>
    </row>
    <row r="86" spans="22:25" ht="14.25">
      <c r="V86" s="29"/>
      <c r="W86" s="29"/>
      <c r="X86" s="52"/>
      <c r="Y86" s="52"/>
    </row>
    <row r="87" spans="22:25" ht="14.25">
      <c r="V87" s="29"/>
      <c r="W87" s="29"/>
      <c r="X87" s="52"/>
      <c r="Y87" s="52"/>
    </row>
    <row r="88" spans="22:25" ht="14.25">
      <c r="V88" s="29"/>
      <c r="W88" s="29"/>
      <c r="X88" s="52"/>
      <c r="Y88" s="52"/>
    </row>
    <row r="89" spans="22:25" ht="14.25">
      <c r="V89" s="29"/>
      <c r="W89" s="29"/>
      <c r="X89" s="52"/>
      <c r="Y89" s="52"/>
    </row>
    <row r="90" spans="22:25" ht="13.5">
      <c r="V90" s="54"/>
      <c r="W90" s="54"/>
      <c r="X90" s="55"/>
      <c r="Y90" s="55"/>
    </row>
    <row r="91" spans="22:25" ht="12.75">
      <c r="V91" s="56"/>
      <c r="W91" s="56"/>
      <c r="X91" s="56"/>
      <c r="Y91" s="56"/>
    </row>
    <row r="92" spans="22:25" ht="13.5">
      <c r="V92" s="58"/>
      <c r="W92" s="58"/>
      <c r="X92" s="58"/>
      <c r="Y92" s="58"/>
    </row>
    <row r="93" spans="22:25" ht="14.25">
      <c r="V93" s="53"/>
      <c r="W93" s="53"/>
      <c r="X93" s="57"/>
      <c r="Y93" s="57"/>
    </row>
    <row r="94" spans="22:25" ht="14.25">
      <c r="V94" s="53"/>
      <c r="W94" s="53"/>
      <c r="X94" s="57"/>
      <c r="Y94" s="57"/>
    </row>
    <row r="95" spans="22:25" ht="14.25">
      <c r="V95" s="53"/>
      <c r="W95" s="53"/>
      <c r="X95" s="57"/>
      <c r="Y95" s="57"/>
    </row>
    <row r="96" spans="22:25" ht="14.25">
      <c r="V96" s="53"/>
      <c r="W96" s="53"/>
      <c r="X96" s="57"/>
      <c r="Y96" s="57"/>
    </row>
    <row r="97" spans="22:25" ht="14.25">
      <c r="V97" s="53"/>
      <c r="W97" s="53"/>
      <c r="X97" s="57"/>
      <c r="Y97" s="57"/>
    </row>
    <row r="98" spans="22:25" ht="13.5">
      <c r="V98" s="58"/>
      <c r="W98" s="58"/>
      <c r="X98" s="59"/>
      <c r="Y98" s="59"/>
    </row>
  </sheetData>
  <sheetProtection sheet="1" formatCells="0" formatColumns="0" formatRows="0" insertHyperlinks="0"/>
  <mergeCells count="44">
    <mergeCell ref="S7:T7"/>
    <mergeCell ref="F8:O8"/>
    <mergeCell ref="A4:E4"/>
    <mergeCell ref="A6:B6"/>
    <mergeCell ref="B7:H7"/>
    <mergeCell ref="S8:T8"/>
    <mergeCell ref="B8:C8"/>
    <mergeCell ref="Q7:R7"/>
    <mergeCell ref="A10:A12"/>
    <mergeCell ref="B10:C12"/>
    <mergeCell ref="E10:E12"/>
    <mergeCell ref="F39:H39"/>
    <mergeCell ref="F40:H40"/>
    <mergeCell ref="H10:T10"/>
    <mergeCell ref="H11:I11"/>
    <mergeCell ref="S11:T11"/>
    <mergeCell ref="K11:L11"/>
    <mergeCell ref="N11:O11"/>
    <mergeCell ref="Q27:T27"/>
    <mergeCell ref="Q28:T28"/>
    <mergeCell ref="F41:H41"/>
    <mergeCell ref="S30:T30"/>
    <mergeCell ref="S31:T31"/>
    <mergeCell ref="F38:H38"/>
    <mergeCell ref="E29:H29"/>
    <mergeCell ref="I29:N29"/>
    <mergeCell ref="I28:N28"/>
    <mergeCell ref="Q29:T29"/>
    <mergeCell ref="A1:T2"/>
    <mergeCell ref="Q11:R11"/>
    <mergeCell ref="B16:C16"/>
    <mergeCell ref="B17:C17"/>
    <mergeCell ref="A25:T25"/>
    <mergeCell ref="B13:T13"/>
    <mergeCell ref="A21:T21"/>
    <mergeCell ref="A24:C24"/>
    <mergeCell ref="F10:F12"/>
    <mergeCell ref="B14:C14"/>
    <mergeCell ref="B18:C18"/>
    <mergeCell ref="B19:C19"/>
    <mergeCell ref="B20:C20"/>
    <mergeCell ref="E28:H28"/>
    <mergeCell ref="I27:N27"/>
    <mergeCell ref="A23:C2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4"/>
  <dimension ref="A1:G25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3" max="3" width="44.28125" style="0" bestFit="1" customWidth="1"/>
    <col min="4" max="4" width="16.28125" style="0" customWidth="1"/>
    <col min="6" max="6" width="32.140625" style="0" customWidth="1"/>
  </cols>
  <sheetData>
    <row r="1" spans="2:6" ht="97.5" customHeight="1">
      <c r="B1" s="183" t="s">
        <v>77</v>
      </c>
      <c r="C1" s="183"/>
      <c r="D1" s="183"/>
      <c r="E1" s="183"/>
      <c r="F1" s="183"/>
    </row>
    <row r="2" spans="2:6" ht="15" customHeight="1" thickBot="1">
      <c r="B2" s="117"/>
      <c r="C2" s="117"/>
      <c r="D2" s="117"/>
      <c r="E2" s="117"/>
      <c r="F2" s="117"/>
    </row>
    <row r="3" spans="1:7" ht="3" customHeight="1" thickBot="1">
      <c r="A3" s="160"/>
      <c r="B3" s="118"/>
      <c r="C3" s="119"/>
      <c r="D3" s="119"/>
      <c r="E3" s="119"/>
      <c r="F3" s="130"/>
      <c r="G3" s="162"/>
    </row>
    <row r="4" spans="2:6" ht="12.75">
      <c r="B4" s="214" t="s">
        <v>79</v>
      </c>
      <c r="C4" s="214"/>
      <c r="D4" s="214"/>
      <c r="E4" s="214"/>
      <c r="F4" s="214"/>
    </row>
    <row r="5" spans="2:6" ht="12.75">
      <c r="B5" s="120"/>
      <c r="C5" s="120"/>
      <c r="D5" s="120"/>
      <c r="E5" s="120"/>
      <c r="F5" s="120"/>
    </row>
    <row r="6" spans="2:6" ht="12.75">
      <c r="B6" s="177" t="s">
        <v>73</v>
      </c>
      <c r="C6" s="179" t="s">
        <v>74</v>
      </c>
      <c r="D6" s="212" t="s">
        <v>78</v>
      </c>
      <c r="E6" s="120"/>
      <c r="F6" s="120"/>
    </row>
    <row r="7" spans="2:6" ht="12.75">
      <c r="B7" s="178"/>
      <c r="C7" s="180"/>
      <c r="D7" s="213"/>
      <c r="E7" s="120"/>
      <c r="F7" s="120"/>
    </row>
    <row r="8" spans="2:6" ht="12.75">
      <c r="B8" s="120"/>
      <c r="C8" s="120"/>
      <c r="D8" s="120"/>
      <c r="E8" s="120"/>
      <c r="F8" s="120"/>
    </row>
    <row r="9" spans="2:6" ht="12.75">
      <c r="B9" s="114" t="s">
        <v>7</v>
      </c>
      <c r="C9" s="115" t="s">
        <v>69</v>
      </c>
      <c r="D9" s="116">
        <f>'PLANILHA EMPRESA'!I13</f>
        <v>0</v>
      </c>
      <c r="E9" s="120"/>
      <c r="F9" s="120"/>
    </row>
    <row r="10" spans="2:6" ht="12.75">
      <c r="B10" s="114" t="s">
        <v>40</v>
      </c>
      <c r="C10" s="115" t="s">
        <v>120</v>
      </c>
      <c r="D10" s="116">
        <f>'PLANILHA EMPRESA'!I14</f>
        <v>0</v>
      </c>
      <c r="E10" s="120"/>
      <c r="F10" s="120"/>
    </row>
    <row r="11" spans="2:6" ht="12.75">
      <c r="B11" s="114" t="s">
        <v>42</v>
      </c>
      <c r="C11" s="115" t="s">
        <v>140</v>
      </c>
      <c r="D11" s="116">
        <f>'PLANILHA EMPRESA'!I24</f>
        <v>0</v>
      </c>
      <c r="E11" s="120"/>
      <c r="F11" s="120"/>
    </row>
    <row r="12" spans="2:6" ht="12.75">
      <c r="B12" s="114" t="s">
        <v>44</v>
      </c>
      <c r="C12" s="115" t="s">
        <v>159</v>
      </c>
      <c r="D12" s="116">
        <f>'PLANILHA EMPRESA'!I37</f>
        <v>0</v>
      </c>
      <c r="E12" s="120"/>
      <c r="F12" s="120"/>
    </row>
    <row r="13" spans="2:6" ht="12.75">
      <c r="B13" s="114" t="s">
        <v>45</v>
      </c>
      <c r="C13" s="115" t="s">
        <v>178</v>
      </c>
      <c r="D13" s="116">
        <f>'PLANILHA EMPRESA'!I45</f>
        <v>0</v>
      </c>
      <c r="E13" s="120"/>
      <c r="F13" s="120"/>
    </row>
    <row r="14" spans="2:6" ht="12.75">
      <c r="B14" s="114" t="s">
        <v>62</v>
      </c>
      <c r="C14" s="115" t="s">
        <v>179</v>
      </c>
      <c r="D14" s="116">
        <f>'PLANILHA EMPRESA'!I46</f>
        <v>0</v>
      </c>
      <c r="E14" s="120"/>
      <c r="F14" s="120"/>
    </row>
    <row r="15" spans="2:6" ht="12.75">
      <c r="B15" s="114" t="s">
        <v>184</v>
      </c>
      <c r="C15" s="115" t="s">
        <v>180</v>
      </c>
      <c r="D15" s="116">
        <f>'PLANILHA EMPRESA'!I47</f>
        <v>0</v>
      </c>
      <c r="E15" s="120"/>
      <c r="F15" s="120"/>
    </row>
    <row r="16" spans="2:6" ht="12.75">
      <c r="B16" s="114" t="s">
        <v>64</v>
      </c>
      <c r="C16" s="115" t="s">
        <v>181</v>
      </c>
      <c r="D16" s="116">
        <f>SUM('PLANILHA EMPRESA'!I48:I50)</f>
        <v>0</v>
      </c>
      <c r="E16" s="120"/>
      <c r="F16" s="120"/>
    </row>
    <row r="17" spans="2:6" ht="12.75">
      <c r="B17" s="114" t="s">
        <v>65</v>
      </c>
      <c r="C17" s="115" t="s">
        <v>182</v>
      </c>
      <c r="D17" s="116">
        <f>SUM('PLANILHA EMPRESA'!I51:I52)</f>
        <v>0</v>
      </c>
      <c r="E17" s="120"/>
      <c r="F17" s="120"/>
    </row>
    <row r="18" spans="2:6" ht="12.75">
      <c r="B18" s="114" t="s">
        <v>66</v>
      </c>
      <c r="C18" s="115" t="s">
        <v>183</v>
      </c>
      <c r="D18" s="116">
        <f>'PLANILHA EMPRESA'!I53</f>
        <v>0</v>
      </c>
      <c r="E18" s="120"/>
      <c r="F18" s="120"/>
    </row>
    <row r="19" spans="2:6" ht="29.25" customHeight="1">
      <c r="B19" s="156"/>
      <c r="C19" s="157"/>
      <c r="D19" s="158"/>
      <c r="E19" s="120"/>
      <c r="F19" s="120"/>
    </row>
    <row r="20" spans="2:6" ht="29.25" customHeight="1">
      <c r="B20" s="156"/>
      <c r="C20" s="157"/>
      <c r="D20" s="158"/>
      <c r="E20" s="120"/>
      <c r="F20" s="120"/>
    </row>
    <row r="21" spans="2:6" ht="12.75">
      <c r="B21" s="117"/>
      <c r="C21" s="117"/>
      <c r="D21" s="117"/>
      <c r="E21" s="117"/>
      <c r="F21" s="117"/>
    </row>
    <row r="22" spans="2:6" ht="12.75">
      <c r="B22" s="117"/>
      <c r="C22" s="117"/>
      <c r="D22" s="117"/>
      <c r="E22" s="117"/>
      <c r="F22" s="117"/>
    </row>
    <row r="23" spans="1:6" ht="12.75">
      <c r="A23" s="161"/>
      <c r="B23" s="215" t="str">
        <f>'PLANILHA EMPRESA'!B63:D63</f>
        <v>[nome do engenheiro Responsável Técnico da empresa]</v>
      </c>
      <c r="C23" s="215"/>
      <c r="D23" s="117"/>
      <c r="E23" s="173" t="str">
        <f>'PLANILHA EMPRESA'!G63:G63</f>
        <v>[nome da empresa]</v>
      </c>
      <c r="F23" s="174"/>
    </row>
    <row r="24" spans="2:6" ht="12.75">
      <c r="B24" s="210" t="str">
        <f>'PLANILHA EMPRESA'!B64:D64</f>
        <v>ENGENHEIRO CIVIL</v>
      </c>
      <c r="C24" s="210"/>
      <c r="D24" s="117"/>
      <c r="E24" s="211" t="str">
        <f>'PLANILHA EMPRESA'!G64:G64</f>
        <v>[nome do Representante Legal da empresa]</v>
      </c>
      <c r="F24" s="185"/>
    </row>
    <row r="25" spans="2:6" ht="12.75">
      <c r="B25" s="210" t="str">
        <f>'PLANILHA EMPRESA'!B65:D65</f>
        <v>CREA XXXXXX/D</v>
      </c>
      <c r="C25" s="210"/>
      <c r="D25" s="117"/>
      <c r="E25" s="211" t="str">
        <f>'PLANILHA EMPRESA'!G65:G65</f>
        <v>REPRESENTANTE LEGAL</v>
      </c>
      <c r="F25" s="185"/>
    </row>
  </sheetData>
  <sheetProtection formatRows="0" insertRows="0" insertHyperlinks="0"/>
  <mergeCells count="11">
    <mergeCell ref="B23:C23"/>
    <mergeCell ref="B24:C24"/>
    <mergeCell ref="B25:C25"/>
    <mergeCell ref="E24:F24"/>
    <mergeCell ref="E25:F25"/>
    <mergeCell ref="D6:D7"/>
    <mergeCell ref="B1:F1"/>
    <mergeCell ref="B4:F4"/>
    <mergeCell ref="B6:B7"/>
    <mergeCell ref="C6:C7"/>
    <mergeCell ref="E23:F2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•Leandro Santana .</cp:lastModifiedBy>
  <cp:lastPrinted>2023-05-11T00:12:37Z</cp:lastPrinted>
  <dcterms:created xsi:type="dcterms:W3CDTF">2006-09-22T13:55:22Z</dcterms:created>
  <dcterms:modified xsi:type="dcterms:W3CDTF">2023-05-11T11:18:49Z</dcterms:modified>
  <cp:category/>
  <cp:version/>
  <cp:contentType/>
  <cp:contentStatus/>
</cp:coreProperties>
</file>